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0" yWindow="420" windowWidth="11910" windowHeight="11550" activeTab="0"/>
  </bookViews>
  <sheets>
    <sheet name="GEN 013 - MAR 013" sheetId="1" r:id="rId1"/>
  </sheets>
  <definedNames/>
  <calcPr fullCalcOnLoad="1"/>
</workbook>
</file>

<file path=xl/sharedStrings.xml><?xml version="1.0" encoding="utf-8"?>
<sst xmlns="http://schemas.openxmlformats.org/spreadsheetml/2006/main" count="155" uniqueCount="116">
  <si>
    <t>COMUNE DI FORNITURA</t>
  </si>
  <si>
    <t>DISTRIBUTORE</t>
  </si>
  <si>
    <t>0 - 120</t>
  </si>
  <si>
    <t>121 - 480</t>
  </si>
  <si>
    <t>481 - 1.560</t>
  </si>
  <si>
    <t>FASCIA SCAGLIONI DI CONSUMO</t>
  </si>
  <si>
    <t>80.001 - 200.000</t>
  </si>
  <si>
    <t>oltre 1.000.000</t>
  </si>
  <si>
    <t>200.001 - 1.000.000</t>
  </si>
  <si>
    <t>QS (euro/GJ)</t>
  </si>
  <si>
    <t>QCI (euro/GJ)</t>
  </si>
  <si>
    <t>QS (euro/smc)</t>
  </si>
  <si>
    <t>QTi (euro/smc)</t>
  </si>
  <si>
    <t>STANDARD MC/ANNO</t>
  </si>
  <si>
    <t>QOA (euro/smc)</t>
  </si>
  <si>
    <t>QTFi (euro/GJ)</t>
  </si>
  <si>
    <t>QTVt (euro/GJ)</t>
  </si>
  <si>
    <t>CCIt (euro/smc)</t>
  </si>
  <si>
    <t>AMBITO</t>
  </si>
  <si>
    <t>QUOTA VARIABILE DISTRIBUZIONE euro/smc</t>
  </si>
  <si>
    <t>1.561 - 5.000</t>
  </si>
  <si>
    <t>CARATTERISTICHE AMBITO</t>
  </si>
  <si>
    <t>ITALGAS</t>
  </si>
  <si>
    <t>LEGENDA</t>
  </si>
  <si>
    <t xml:space="preserve"> AMBITO NORD OCCIDENTALE (Piemonte, Valle d'Aosta, Liguria)</t>
  </si>
  <si>
    <t>PRIVATO</t>
  </si>
  <si>
    <t>IVA</t>
  </si>
  <si>
    <t>oltre 1.560</t>
  </si>
  <si>
    <t>N.A.</t>
  </si>
  <si>
    <t>AGEVOLATA</t>
  </si>
  <si>
    <t>QVD  (euro/smc)</t>
  </si>
  <si>
    <t xml:space="preserve">τ1 (dis) </t>
  </si>
  <si>
    <t xml:space="preserve">τ1 (mis) </t>
  </si>
  <si>
    <t>Quota fissa di copertura costi capitale distribuzione</t>
  </si>
  <si>
    <t>Quota fissa di copertura dei costi del servizio misura distribuzione</t>
  </si>
  <si>
    <t xml:space="preserve">τ1 (cot) </t>
  </si>
  <si>
    <t>τ3</t>
  </si>
  <si>
    <t>Quota variabile  di copertura dei costi operativi della distribuzione</t>
  </si>
  <si>
    <t>UG1</t>
  </si>
  <si>
    <t xml:space="preserve">GS </t>
  </si>
  <si>
    <t>RE</t>
  </si>
  <si>
    <t xml:space="preserve">RS  </t>
  </si>
  <si>
    <t>Quota fissa di copertura dei costi di commercializzazione distribuzione</t>
  </si>
  <si>
    <t>QTi</t>
  </si>
  <si>
    <t>QS</t>
  </si>
  <si>
    <t>CCIt</t>
  </si>
  <si>
    <t xml:space="preserve">QVD  </t>
  </si>
  <si>
    <t>QOA</t>
  </si>
  <si>
    <t>Componente variabile a copertura degli oneri che gravano sul Conto per la qualità servizi gas</t>
  </si>
  <si>
    <t>Componente relativa al servizio di trasporto</t>
  </si>
  <si>
    <t>Componente relativa al servizio di stoccaggio</t>
  </si>
  <si>
    <t>Componente relativa alla commercializzazione della vendita al dettaglio</t>
  </si>
  <si>
    <t>Componenti relativa agli oneri aggiuntivi</t>
  </si>
  <si>
    <t xml:space="preserve">Componente relativa alla comercializzazione all'ingrosso </t>
  </si>
  <si>
    <t>Componente variabile a copertura degli oneri che gravano sul Fondo per misure ed interventi per risparmio energetico e sviluppo fonti rinnovabili</t>
  </si>
  <si>
    <t xml:space="preserve">Componente variabile a copertura di squilibri dei sistemi di perequazione </t>
  </si>
  <si>
    <t>MERCATO GAS</t>
  </si>
  <si>
    <t>Elemento φ (euro/smc)</t>
  </si>
  <si>
    <t>Elemento CVI (euro/smc)</t>
  </si>
  <si>
    <t xml:space="preserve">Componente variabile a copertura del sistema compensazione tariffaria per clienti economicamente disagiati </t>
  </si>
  <si>
    <r>
      <t>Elemento CV</t>
    </r>
    <r>
      <rPr>
        <i/>
        <vertAlign val="subscript"/>
        <sz val="10"/>
        <rFont val="Times New Roman"/>
        <family val="1"/>
      </rPr>
      <t xml:space="preserve">OS </t>
    </r>
    <r>
      <rPr>
        <i/>
        <sz val="10"/>
        <rFont val="Times New Roman"/>
        <family val="1"/>
      </rPr>
      <t>(euro/smc)</t>
    </r>
  </si>
  <si>
    <r>
      <t>Elemento C</t>
    </r>
    <r>
      <rPr>
        <i/>
        <vertAlign val="subscript"/>
        <sz val="10"/>
        <rFont val="Times New Roman"/>
        <family val="1"/>
      </rPr>
      <t xml:space="preserve">CONR </t>
    </r>
    <r>
      <rPr>
        <i/>
        <sz val="10"/>
        <rFont val="Times New Roman"/>
        <family val="1"/>
      </rPr>
      <t>(euro/smc)</t>
    </r>
  </si>
  <si>
    <r>
      <t>Elemento CV</t>
    </r>
    <r>
      <rPr>
        <i/>
        <vertAlign val="subscript"/>
        <sz val="10"/>
        <rFont val="Times New Roman"/>
        <family val="1"/>
      </rPr>
      <t xml:space="preserve">FG </t>
    </r>
    <r>
      <rPr>
        <i/>
        <sz val="10"/>
        <rFont val="Times New Roman"/>
        <family val="1"/>
      </rPr>
      <t>(euro/smc)</t>
    </r>
  </si>
  <si>
    <t>5.001 - 80.000</t>
  </si>
  <si>
    <t xml:space="preserve">IMPOSTE </t>
  </si>
  <si>
    <t>UG2</t>
  </si>
  <si>
    <t>Componente finalizzata al contenimento della spesa clienti finali caratterizzati da bassi consumi</t>
  </si>
  <si>
    <t>CONDOMINIO CON USO DOMESTICO CONSUMI &lt; 200.000 smc</t>
  </si>
  <si>
    <t>USI DIVERSI (INDUSTRIALE, COMMERCIALE ECC…) CON CONSUMI &lt; 50.000 smc</t>
  </si>
  <si>
    <t>ATTIVITA' DI SERVIZIO PUBBLICO (SCUOLE, OSPEDALI, ATTIVITA' ASSISTENZIALI, CARCERI ECC….)</t>
  </si>
  <si>
    <t>TOTALE  QUOTA FISSA AL NETTO DELLE IMPOSTE (euro/pdr/anno)</t>
  </si>
  <si>
    <t>CANONI COMUNALI euro/pdr/anno</t>
  </si>
  <si>
    <t>TOTALE  QUOTA ENERGIA AL NETTO DELLE IMPOSTE (euro/smc)</t>
  </si>
  <si>
    <t>Canoni Comunali</t>
  </si>
  <si>
    <r>
      <t xml:space="preserve">Imposta erarariale                     </t>
    </r>
    <r>
      <rPr>
        <i/>
        <sz val="10"/>
        <rFont val="Times New Roman"/>
        <family val="1"/>
      </rPr>
      <t xml:space="preserve">                       (euro/smc)</t>
    </r>
  </si>
  <si>
    <t>NOC</t>
  </si>
  <si>
    <t>SERVIZIO TUTELA</t>
  </si>
  <si>
    <t>PUNTO DI CONSEGNA DISTRIBUZIONE</t>
  </si>
  <si>
    <t>TIPOLOGIA  PUNTO DI RICONSEGNA</t>
  </si>
  <si>
    <t>QUOTA FISSA euro/pdr/anno</t>
  </si>
  <si>
    <t>QUOTA VARIABILE euro/smc</t>
  </si>
  <si>
    <t>QEt (euro/GJ)</t>
  </si>
  <si>
    <r>
      <t>Elemento CV</t>
    </r>
    <r>
      <rPr>
        <i/>
        <vertAlign val="subscript"/>
        <sz val="10"/>
        <rFont val="Times New Roman"/>
        <family val="1"/>
      </rPr>
      <t xml:space="preserve">BL </t>
    </r>
    <r>
      <rPr>
        <i/>
        <sz val="10"/>
        <rFont val="Times New Roman"/>
        <family val="1"/>
      </rPr>
      <t>(euro/smc)</t>
    </r>
  </si>
  <si>
    <t>COMPONENTI TARIFFARIE TOTALE SERVIZI RETE</t>
  </si>
  <si>
    <t>COMPONENTI TARIFFARIE TOTALE SERVIZI VENDITA</t>
  </si>
  <si>
    <t>TARIFFE SERVIZIO TUTELA AL NETTO DI IMPOSTE</t>
  </si>
  <si>
    <r>
      <t xml:space="preserve">Addizionale regionale                      </t>
    </r>
    <r>
      <rPr>
        <i/>
        <sz val="10"/>
        <rFont val="Times New Roman"/>
        <family val="1"/>
      </rPr>
      <t xml:space="preserve">                       (euro/smc)</t>
    </r>
  </si>
  <si>
    <t xml:space="preserve">Componente relativa al riconoscimento dei maggiori oneri comunali </t>
  </si>
  <si>
    <t>c) Confrontare nel retro fattura nel quadro di dettaglio la descrizione delle componenti alla voce corrispettivi unitari con le voci colorate nella presente tabella (somma di relative componenti)</t>
  </si>
  <si>
    <t xml:space="preserve">a) Nella prima pagina della fattura occorre verificare: punto di consegna distribuzione - indirizzo di fornitura (comune) - mercato del gas - potere calorifico superiore </t>
  </si>
  <si>
    <t>b) Leggere la legenda al fondo della presente tabella ed annotarsi il significato dei termini</t>
  </si>
  <si>
    <t>d) Per ulteriori informazioni contattare il numero 0171-266626</t>
  </si>
  <si>
    <t>Il cliente per verificare le tariffe in fattura con le voci della tabella del trimestre di riferimento è tenuto a seguire la seguente procedura:</t>
  </si>
  <si>
    <t xml:space="preserve">  </t>
  </si>
  <si>
    <t xml:space="preserve">                                                                                                                  </t>
  </si>
  <si>
    <r>
      <t xml:space="preserve">Elemento </t>
    </r>
    <r>
      <rPr>
        <i/>
        <vertAlign val="subscript"/>
        <sz val="10"/>
        <rFont val="Times New Roman"/>
        <family val="1"/>
      </rPr>
      <t xml:space="preserve">CFGUI </t>
    </r>
    <r>
      <rPr>
        <i/>
        <sz val="10"/>
        <rFont val="Times New Roman"/>
        <family val="1"/>
      </rPr>
      <t>(euro/smc)</t>
    </r>
  </si>
  <si>
    <t>POTERE CALORIFICO SUPERIORE anno 2011 (GJ/smc)</t>
  </si>
  <si>
    <t>POTERE CALORIFICO SUPERIORE fatturato (GJ/smc)</t>
  </si>
  <si>
    <r>
      <t>τ</t>
    </r>
    <r>
      <rPr>
        <i/>
        <vertAlign val="sub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(dis) euro/pdr/anno</t>
    </r>
  </si>
  <si>
    <r>
      <t>τ</t>
    </r>
    <r>
      <rPr>
        <i/>
        <vertAlign val="sub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(mis) euro/pdr/anno</t>
    </r>
  </si>
  <si>
    <r>
      <t>τ</t>
    </r>
    <r>
      <rPr>
        <i/>
        <vertAlign val="sub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(cot) euro/pdr/anno</t>
    </r>
  </si>
  <si>
    <r>
      <t>UG</t>
    </r>
    <r>
      <rPr>
        <i/>
        <vertAlign val="subscript"/>
        <sz val="10"/>
        <rFont val="Times New Roman"/>
        <family val="1"/>
      </rPr>
      <t xml:space="preserve">2 fissa </t>
    </r>
    <r>
      <rPr>
        <i/>
        <sz val="10"/>
        <rFont val="Times New Roman"/>
        <family val="1"/>
      </rPr>
      <t xml:space="preserve">euro/pdr/anno                     </t>
    </r>
  </si>
  <si>
    <t>GS                                 (euro/smc)</t>
  </si>
  <si>
    <t>RE                                 (euro/smc)</t>
  </si>
  <si>
    <t>RS                                 (euro/smc)</t>
  </si>
  <si>
    <r>
      <t>τ</t>
    </r>
    <r>
      <rPr>
        <i/>
        <vertAlign val="subscript"/>
        <sz val="10"/>
        <rFont val="Times New Roman"/>
        <family val="1"/>
      </rPr>
      <t xml:space="preserve">3 </t>
    </r>
    <r>
      <rPr>
        <i/>
        <sz val="10"/>
        <rFont val="Times New Roman"/>
        <family val="1"/>
      </rPr>
      <t xml:space="preserve">                                               (euro/smc)</t>
    </r>
  </si>
  <si>
    <r>
      <t>UG</t>
    </r>
    <r>
      <rPr>
        <i/>
        <vertAlign val="subscript"/>
        <sz val="10"/>
        <rFont val="Times New Roman"/>
        <family val="1"/>
      </rPr>
      <t xml:space="preserve">1                              </t>
    </r>
    <r>
      <rPr>
        <i/>
        <sz val="10"/>
        <rFont val="Times New Roman"/>
        <family val="1"/>
      </rPr>
      <t>(euro/smc)</t>
    </r>
  </si>
  <si>
    <r>
      <t>UG</t>
    </r>
    <r>
      <rPr>
        <i/>
        <vertAlign val="subscript"/>
        <sz val="10"/>
        <rFont val="Times New Roman"/>
        <family val="1"/>
      </rPr>
      <t xml:space="preserve">2 var </t>
    </r>
    <r>
      <rPr>
        <i/>
        <sz val="10"/>
        <rFont val="Times New Roman"/>
        <family val="1"/>
      </rPr>
      <t xml:space="preserve">(euro/smc)                     </t>
    </r>
  </si>
  <si>
    <t>QUOTA ENERGIA (euro/smc)</t>
  </si>
  <si>
    <t>CUNEO</t>
  </si>
  <si>
    <t>TARIFFE SERVIZIO TUTELA TRIMESTRE GENNAIO 2013 - MARZO 2013</t>
  </si>
  <si>
    <t>FARIGLIANO</t>
  </si>
  <si>
    <t>ENEL</t>
  </si>
  <si>
    <t>POTERE CALORIFICO SUPERIORE anno 2012 (GJ/smc)</t>
  </si>
  <si>
    <t>BORGO SAN DALMAZZO - CUNEO - ROCCAVIONE</t>
  </si>
  <si>
    <t>BORGO SAN DALMAZZO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</si>
</sst>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000"/>
    <numFmt numFmtId="166" formatCode="0.000000"/>
    <numFmt numFmtId="167" formatCode="0.0000000"/>
    <numFmt numFmtId="168" formatCode="0.00000"/>
    <numFmt numFmtId="169" formatCode="0.0"/>
    <numFmt numFmtId="170" formatCode="#,##0.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bscript"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i/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9" fontId="50" fillId="0" borderId="12" xfId="0" applyNumberFormat="1" applyFont="1" applyFill="1" applyBorder="1" applyAlignment="1">
      <alignment horizontal="center" vertical="center" wrapText="1"/>
    </xf>
    <xf numFmtId="9" fontId="50" fillId="0" borderId="13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3" fillId="0" borderId="17" xfId="0" applyNumberFormat="1" applyFont="1" applyFill="1" applyBorder="1" applyAlignment="1">
      <alignment horizontal="center" vertical="center" wrapText="1"/>
    </xf>
    <xf numFmtId="166" fontId="53" fillId="0" borderId="17" xfId="0" applyNumberFormat="1" applyFont="1" applyBorder="1" applyAlignment="1">
      <alignment horizontal="center" vertical="center" wrapText="1"/>
    </xf>
    <xf numFmtId="166" fontId="2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66" fontId="50" fillId="0" borderId="12" xfId="0" applyNumberFormat="1" applyFont="1" applyBorder="1" applyAlignment="1">
      <alignment horizontal="center" vertical="center" wrapText="1"/>
    </xf>
    <xf numFmtId="166" fontId="50" fillId="0" borderId="13" xfId="0" applyNumberFormat="1" applyFont="1" applyBorder="1" applyAlignment="1">
      <alignment horizontal="center" vertical="center" wrapText="1"/>
    </xf>
    <xf numFmtId="166" fontId="50" fillId="0" borderId="17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justify" vertical="center"/>
    </xf>
    <xf numFmtId="166" fontId="50" fillId="33" borderId="18" xfId="0" applyNumberFormat="1" applyFont="1" applyFill="1" applyBorder="1" applyAlignment="1">
      <alignment horizontal="center" vertical="center" wrapText="1"/>
    </xf>
    <xf numFmtId="166" fontId="50" fillId="33" borderId="12" xfId="0" applyNumberFormat="1" applyFont="1" applyFill="1" applyBorder="1" applyAlignment="1">
      <alignment horizontal="center" vertical="center" wrapText="1"/>
    </xf>
    <xf numFmtId="166" fontId="50" fillId="33" borderId="13" xfId="0" applyNumberFormat="1" applyFont="1" applyFill="1" applyBorder="1" applyAlignment="1">
      <alignment horizontal="center" vertical="center" wrapText="1"/>
    </xf>
    <xf numFmtId="49" fontId="2" fillId="34" borderId="19" xfId="0" applyNumberFormat="1" applyFont="1" applyFill="1" applyBorder="1" applyAlignment="1">
      <alignment horizontal="center" vertical="center" wrapText="1"/>
    </xf>
    <xf numFmtId="49" fontId="2" fillId="34" borderId="20" xfId="0" applyNumberFormat="1" applyFont="1" applyFill="1" applyBorder="1" applyAlignment="1">
      <alignment horizontal="center" vertical="center" wrapText="1"/>
    </xf>
    <xf numFmtId="49" fontId="2" fillId="34" borderId="17" xfId="0" applyNumberFormat="1" applyFont="1" applyFill="1" applyBorder="1" applyAlignment="1">
      <alignment horizontal="center" vertical="center" wrapText="1"/>
    </xf>
    <xf numFmtId="49" fontId="6" fillId="34" borderId="17" xfId="0" applyNumberFormat="1" applyFont="1" applyFill="1" applyBorder="1" applyAlignment="1">
      <alignment horizontal="center" vertical="center" wrapText="1"/>
    </xf>
    <xf numFmtId="49" fontId="6" fillId="34" borderId="18" xfId="0" applyNumberFormat="1" applyFont="1" applyFill="1" applyBorder="1" applyAlignment="1">
      <alignment horizontal="center" vertical="center" wrapText="1"/>
    </xf>
    <xf numFmtId="49" fontId="2" fillId="34" borderId="21" xfId="0" applyNumberFormat="1" applyFont="1" applyFill="1" applyBorder="1" applyAlignment="1">
      <alignment horizontal="center" vertical="center" wrapText="1"/>
    </xf>
    <xf numFmtId="49" fontId="7" fillId="34" borderId="21" xfId="0" applyNumberFormat="1" applyFont="1" applyFill="1" applyBorder="1" applyAlignment="1">
      <alignment horizontal="center" vertical="center" wrapText="1"/>
    </xf>
    <xf numFmtId="49" fontId="2" fillId="34" borderId="22" xfId="0" applyNumberFormat="1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49" fontId="4" fillId="34" borderId="21" xfId="0" applyNumberFormat="1" applyFont="1" applyFill="1" applyBorder="1" applyAlignment="1">
      <alignment horizontal="center" vertical="center" wrapText="1"/>
    </xf>
    <xf numFmtId="166" fontId="53" fillId="0" borderId="10" xfId="0" applyNumberFormat="1" applyFont="1" applyBorder="1" applyAlignment="1">
      <alignment horizontal="center" vertical="center" wrapText="1"/>
    </xf>
    <xf numFmtId="166" fontId="53" fillId="0" borderId="14" xfId="0" applyNumberFormat="1" applyFont="1" applyBorder="1" applyAlignment="1">
      <alignment horizontal="center" vertical="center" wrapText="1"/>
    </xf>
    <xf numFmtId="166" fontId="50" fillId="0" borderId="10" xfId="0" applyNumberFormat="1" applyFont="1" applyFill="1" applyBorder="1" applyAlignment="1">
      <alignment horizontal="center" vertical="center" wrapText="1"/>
    </xf>
    <xf numFmtId="166" fontId="50" fillId="0" borderId="14" xfId="0" applyNumberFormat="1" applyFont="1" applyFill="1" applyBorder="1" applyAlignment="1">
      <alignment horizontal="center" vertical="center" wrapText="1"/>
    </xf>
    <xf numFmtId="166" fontId="4" fillId="0" borderId="17" xfId="0" applyNumberFormat="1" applyFont="1" applyFill="1" applyBorder="1" applyAlignment="1">
      <alignment horizontal="center" vertical="center" wrapText="1"/>
    </xf>
    <xf numFmtId="166" fontId="53" fillId="0" borderId="10" xfId="0" applyNumberFormat="1" applyFont="1" applyBorder="1" applyAlignment="1">
      <alignment horizontal="center" vertical="center" wrapText="1"/>
    </xf>
    <xf numFmtId="166" fontId="53" fillId="0" borderId="14" xfId="0" applyNumberFormat="1" applyFont="1" applyBorder="1" applyAlignment="1">
      <alignment horizontal="center" vertical="center" wrapText="1"/>
    </xf>
    <xf numFmtId="166" fontId="2" fillId="0" borderId="17" xfId="0" applyNumberFormat="1" applyFont="1" applyFill="1" applyBorder="1" applyAlignment="1">
      <alignment horizontal="center" vertical="center" wrapText="1"/>
    </xf>
    <xf numFmtId="166" fontId="50" fillId="0" borderId="10" xfId="0" applyNumberFormat="1" applyFont="1" applyBorder="1" applyAlignment="1">
      <alignment horizontal="center" vertical="center" wrapText="1"/>
    </xf>
    <xf numFmtId="166" fontId="50" fillId="0" borderId="14" xfId="0" applyNumberFormat="1" applyFont="1" applyBorder="1" applyAlignment="1">
      <alignment horizontal="center" vertical="center" wrapText="1"/>
    </xf>
    <xf numFmtId="166" fontId="6" fillId="26" borderId="23" xfId="0" applyNumberFormat="1" applyFont="1" applyFill="1" applyBorder="1" applyAlignment="1">
      <alignment horizontal="center" vertical="center" wrapText="1"/>
    </xf>
    <xf numFmtId="166" fontId="6" fillId="26" borderId="24" xfId="0" applyNumberFormat="1" applyFont="1" applyFill="1" applyBorder="1" applyAlignment="1">
      <alignment horizontal="center" vertical="center" wrapText="1"/>
    </xf>
    <xf numFmtId="166" fontId="55" fillId="26" borderId="24" xfId="0" applyNumberFormat="1" applyFont="1" applyFill="1" applyBorder="1" applyAlignment="1">
      <alignment horizontal="center" vertical="center" wrapText="1"/>
    </xf>
    <xf numFmtId="166" fontId="55" fillId="26" borderId="22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2" fontId="50" fillId="0" borderId="15" xfId="0" applyNumberFormat="1" applyFont="1" applyFill="1" applyBorder="1" applyAlignment="1">
      <alignment horizontal="center" vertical="center" wrapText="1"/>
    </xf>
    <xf numFmtId="2" fontId="50" fillId="0" borderId="16" xfId="0" applyNumberFormat="1" applyFont="1" applyFill="1" applyBorder="1" applyAlignment="1">
      <alignment horizontal="center" vertical="center" wrapText="1"/>
    </xf>
    <xf numFmtId="2" fontId="2" fillId="26" borderId="20" xfId="0" applyNumberFormat="1" applyFont="1" applyFill="1" applyBorder="1" applyAlignment="1">
      <alignment horizontal="center" vertical="center" wrapText="1"/>
    </xf>
    <xf numFmtId="2" fontId="50" fillId="26" borderId="15" xfId="0" applyNumberFormat="1" applyFont="1" applyFill="1" applyBorder="1" applyAlignment="1">
      <alignment horizontal="center" vertical="center" wrapText="1"/>
    </xf>
    <xf numFmtId="2" fontId="50" fillId="26" borderId="16" xfId="0" applyNumberFormat="1" applyFont="1" applyFill="1" applyBorder="1" applyAlignment="1">
      <alignment horizontal="center" vertical="center" wrapText="1"/>
    </xf>
    <xf numFmtId="166" fontId="2" fillId="0" borderId="25" xfId="0" applyNumberFormat="1" applyFont="1" applyFill="1" applyBorder="1" applyAlignment="1">
      <alignment horizontal="center" vertical="center" wrapText="1"/>
    </xf>
    <xf numFmtId="166" fontId="2" fillId="0" borderId="26" xfId="0" applyNumberFormat="1" applyFont="1" applyFill="1" applyBorder="1" applyAlignment="1">
      <alignment horizontal="center" vertical="center" wrapText="1"/>
    </xf>
    <xf numFmtId="166" fontId="55" fillId="0" borderId="26" xfId="0" applyNumberFormat="1" applyFont="1" applyBorder="1" applyAlignment="1">
      <alignment horizontal="center" vertical="center" wrapText="1"/>
    </xf>
    <xf numFmtId="166" fontId="55" fillId="0" borderId="21" xfId="0" applyNumberFormat="1" applyFont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2" fontId="53" fillId="0" borderId="14" xfId="0" applyNumberFormat="1" applyFont="1" applyBorder="1" applyAlignment="1">
      <alignment horizontal="center" vertical="center" wrapText="1"/>
    </xf>
    <xf numFmtId="2" fontId="2" fillId="33" borderId="17" xfId="0" applyNumberFormat="1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 wrapText="1"/>
    </xf>
    <xf numFmtId="2" fontId="50" fillId="33" borderId="14" xfId="0" applyNumberFormat="1" applyFont="1" applyFill="1" applyBorder="1" applyAlignment="1">
      <alignment horizontal="center" vertical="center" wrapText="1"/>
    </xf>
    <xf numFmtId="166" fontId="50" fillId="0" borderId="10" xfId="0" applyNumberFormat="1" applyFont="1" applyFill="1" applyBorder="1" applyAlignment="1">
      <alignment horizontal="center" vertical="center" wrapText="1"/>
    </xf>
    <xf numFmtId="166" fontId="50" fillId="0" borderId="14" xfId="0" applyNumberFormat="1" applyFont="1" applyFill="1" applyBorder="1" applyAlignment="1">
      <alignment horizontal="center" vertical="center" wrapText="1"/>
    </xf>
    <xf numFmtId="166" fontId="3" fillId="0" borderId="17" xfId="0" applyNumberFormat="1" applyFont="1" applyFill="1" applyBorder="1" applyAlignment="1">
      <alignment horizontal="center" vertical="center" wrapText="1"/>
    </xf>
    <xf numFmtId="166" fontId="55" fillId="0" borderId="10" xfId="0" applyNumberFormat="1" applyFont="1" applyFill="1" applyBorder="1" applyAlignment="1">
      <alignment horizontal="center" vertical="center" wrapText="1"/>
    </xf>
    <xf numFmtId="166" fontId="55" fillId="0" borderId="14" xfId="0" applyNumberFormat="1" applyFont="1" applyFill="1" applyBorder="1" applyAlignment="1">
      <alignment horizontal="center" vertical="center" wrapText="1"/>
    </xf>
    <xf numFmtId="166" fontId="2" fillId="35" borderId="18" xfId="0" applyNumberFormat="1" applyFont="1" applyFill="1" applyBorder="1" applyAlignment="1">
      <alignment horizontal="center" vertical="center" wrapText="1"/>
    </xf>
    <xf numFmtId="166" fontId="50" fillId="35" borderId="12" xfId="0" applyNumberFormat="1" applyFont="1" applyFill="1" applyBorder="1" applyAlignment="1">
      <alignment horizontal="center" vertical="center" wrapText="1"/>
    </xf>
    <xf numFmtId="166" fontId="50" fillId="35" borderId="13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53" fillId="0" borderId="15" xfId="0" applyNumberFormat="1" applyFont="1" applyBorder="1" applyAlignment="1">
      <alignment horizontal="center" vertical="center" wrapText="1"/>
    </xf>
    <xf numFmtId="2" fontId="53" fillId="0" borderId="16" xfId="0" applyNumberFormat="1" applyFont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50" fillId="0" borderId="15" xfId="0" applyNumberFormat="1" applyFont="1" applyBorder="1" applyAlignment="1">
      <alignment horizontal="center" vertical="center" wrapText="1"/>
    </xf>
    <xf numFmtId="49" fontId="50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 wrapText="1"/>
    </xf>
    <xf numFmtId="49" fontId="56" fillId="26" borderId="27" xfId="0" applyNumberFormat="1" applyFont="1" applyFill="1" applyBorder="1" applyAlignment="1">
      <alignment horizontal="center" vertical="center"/>
    </xf>
    <xf numFmtId="49" fontId="0" fillId="26" borderId="28" xfId="0" applyNumberFormat="1" applyFill="1" applyBorder="1" applyAlignment="1">
      <alignment horizontal="center" vertical="center"/>
    </xf>
    <xf numFmtId="49" fontId="0" fillId="26" borderId="29" xfId="0" applyNumberFormat="1" applyFill="1" applyBorder="1" applyAlignment="1">
      <alignment horizontal="center" vertical="center"/>
    </xf>
    <xf numFmtId="49" fontId="56" fillId="33" borderId="27" xfId="0" applyNumberFormat="1" applyFont="1" applyFill="1" applyBorder="1" applyAlignment="1">
      <alignment horizontal="center" vertical="center"/>
    </xf>
    <xf numFmtId="49" fontId="0" fillId="33" borderId="28" xfId="0" applyNumberFormat="1" applyFill="1" applyBorder="1" applyAlignment="1">
      <alignment horizontal="center" vertical="center"/>
    </xf>
    <xf numFmtId="49" fontId="0" fillId="33" borderId="29" xfId="0" applyNumberFormat="1" applyFill="1" applyBorder="1" applyAlignment="1">
      <alignment horizontal="center" vertical="center"/>
    </xf>
    <xf numFmtId="49" fontId="56" fillId="26" borderId="30" xfId="0" applyNumberFormat="1" applyFont="1" applyFill="1" applyBorder="1" applyAlignment="1">
      <alignment horizontal="center" vertical="center"/>
    </xf>
    <xf numFmtId="49" fontId="56" fillId="26" borderId="31" xfId="0" applyNumberFormat="1" applyFont="1" applyFill="1" applyBorder="1" applyAlignment="1">
      <alignment horizontal="center" vertical="center"/>
    </xf>
    <xf numFmtId="49" fontId="56" fillId="26" borderId="32" xfId="0" applyNumberFormat="1" applyFont="1" applyFill="1" applyBorder="1" applyAlignment="1">
      <alignment horizontal="center" vertical="center"/>
    </xf>
    <xf numFmtId="49" fontId="56" fillId="26" borderId="20" xfId="0" applyNumberFormat="1" applyFont="1" applyFill="1" applyBorder="1" applyAlignment="1">
      <alignment horizontal="center" vertical="center"/>
    </xf>
    <xf numFmtId="49" fontId="56" fillId="26" borderId="17" xfId="0" applyNumberFormat="1" applyFont="1" applyFill="1" applyBorder="1" applyAlignment="1">
      <alignment horizontal="center" vertical="center"/>
    </xf>
    <xf numFmtId="49" fontId="56" fillId="26" borderId="18" xfId="0" applyNumberFormat="1" applyFont="1" applyFill="1" applyBorder="1" applyAlignment="1">
      <alignment horizontal="center" vertical="center"/>
    </xf>
    <xf numFmtId="49" fontId="57" fillId="0" borderId="10" xfId="0" applyNumberFormat="1" applyFont="1" applyBorder="1" applyAlignment="1">
      <alignment horizontal="left" vertical="center"/>
    </xf>
    <xf numFmtId="49" fontId="57" fillId="0" borderId="12" xfId="0" applyNumberFormat="1" applyFont="1" applyBorder="1" applyAlignment="1">
      <alignment horizontal="left" vertical="center"/>
    </xf>
    <xf numFmtId="49" fontId="57" fillId="0" borderId="10" xfId="0" applyNumberFormat="1" applyFont="1" applyBorder="1" applyAlignment="1">
      <alignment vertical="center"/>
    </xf>
    <xf numFmtId="49" fontId="57" fillId="0" borderId="12" xfId="0" applyNumberFormat="1" applyFont="1" applyBorder="1" applyAlignment="1">
      <alignment vertical="center"/>
    </xf>
    <xf numFmtId="49" fontId="57" fillId="0" borderId="33" xfId="0" applyNumberFormat="1" applyFont="1" applyBorder="1" applyAlignment="1">
      <alignment vertical="center" wrapText="1"/>
    </xf>
    <xf numFmtId="49" fontId="57" fillId="0" borderId="34" xfId="0" applyNumberFormat="1" applyFont="1" applyBorder="1" applyAlignment="1">
      <alignment vertical="center" wrapText="1"/>
    </xf>
    <xf numFmtId="49" fontId="57" fillId="0" borderId="35" xfId="0" applyNumberFormat="1" applyFont="1" applyBorder="1" applyAlignment="1">
      <alignment vertical="center" wrapText="1"/>
    </xf>
    <xf numFmtId="49" fontId="57" fillId="0" borderId="36" xfId="0" applyNumberFormat="1" applyFont="1" applyBorder="1" applyAlignment="1">
      <alignment vertical="center" wrapText="1"/>
    </xf>
    <xf numFmtId="49" fontId="57" fillId="0" borderId="37" xfId="0" applyNumberFormat="1" applyFont="1" applyBorder="1" applyAlignment="1">
      <alignment vertical="center" wrapText="1"/>
    </xf>
    <xf numFmtId="49" fontId="57" fillId="0" borderId="38" xfId="0" applyNumberFormat="1" applyFont="1" applyBorder="1" applyAlignment="1">
      <alignment vertical="center" wrapText="1"/>
    </xf>
    <xf numFmtId="49" fontId="55" fillId="0" borderId="39" xfId="0" applyNumberFormat="1" applyFont="1" applyBorder="1" applyAlignment="1">
      <alignment horizontal="left" vertical="top" wrapText="1"/>
    </xf>
    <xf numFmtId="49" fontId="55" fillId="0" borderId="40" xfId="0" applyNumberFormat="1" applyFont="1" applyBorder="1" applyAlignment="1">
      <alignment horizontal="left" vertical="top" wrapText="1"/>
    </xf>
    <xf numFmtId="49" fontId="55" fillId="0" borderId="41" xfId="0" applyNumberFormat="1" applyFont="1" applyBorder="1" applyAlignment="1">
      <alignment horizontal="left" vertical="top" wrapText="1"/>
    </xf>
    <xf numFmtId="49" fontId="56" fillId="35" borderId="42" xfId="0" applyNumberFormat="1" applyFont="1" applyFill="1" applyBorder="1" applyAlignment="1">
      <alignment horizontal="center" vertical="center"/>
    </xf>
    <xf numFmtId="49" fontId="55" fillId="35" borderId="43" xfId="0" applyNumberFormat="1" applyFont="1" applyFill="1" applyBorder="1" applyAlignment="1">
      <alignment/>
    </xf>
    <xf numFmtId="49" fontId="55" fillId="35" borderId="44" xfId="0" applyNumberFormat="1" applyFont="1" applyFill="1" applyBorder="1" applyAlignment="1">
      <alignment/>
    </xf>
    <xf numFmtId="49" fontId="56" fillId="0" borderId="42" xfId="0" applyNumberFormat="1" applyFont="1" applyBorder="1" applyAlignment="1">
      <alignment horizontal="center" vertical="center" wrapText="1"/>
    </xf>
    <xf numFmtId="49" fontId="56" fillId="0" borderId="44" xfId="0" applyNumberFormat="1" applyFont="1" applyBorder="1" applyAlignment="1">
      <alignment horizontal="center" vertical="center" wrapText="1"/>
    </xf>
    <xf numFmtId="49" fontId="58" fillId="0" borderId="30" xfId="0" applyNumberFormat="1" applyFont="1" applyBorder="1" applyAlignment="1">
      <alignment/>
    </xf>
    <xf numFmtId="49" fontId="58" fillId="0" borderId="31" xfId="0" applyNumberFormat="1" applyFont="1" applyBorder="1" applyAlignment="1">
      <alignment/>
    </xf>
    <xf numFmtId="49" fontId="59" fillId="0" borderId="31" xfId="0" applyNumberFormat="1" applyFont="1" applyBorder="1" applyAlignment="1">
      <alignment/>
    </xf>
    <xf numFmtId="49" fontId="59" fillId="0" borderId="32" xfId="0" applyNumberFormat="1" applyFont="1" applyBorder="1" applyAlignment="1">
      <alignment/>
    </xf>
    <xf numFmtId="49" fontId="55" fillId="0" borderId="11" xfId="0" applyNumberFormat="1" applyFont="1" applyBorder="1" applyAlignment="1">
      <alignment horizontal="left" vertical="top" wrapText="1"/>
    </xf>
    <xf numFmtId="49" fontId="55" fillId="0" borderId="0" xfId="0" applyNumberFormat="1" applyFont="1" applyBorder="1" applyAlignment="1">
      <alignment horizontal="left" vertical="top" wrapText="1"/>
    </xf>
    <xf numFmtId="49" fontId="55" fillId="0" borderId="45" xfId="0" applyNumberFormat="1" applyFont="1" applyBorder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495300</xdr:colOff>
      <xdr:row>1</xdr:row>
      <xdr:rowOff>114300</xdr:rowOff>
    </xdr:to>
    <xdr:sp>
      <xdr:nvSpPr>
        <xdr:cNvPr id="1" name="WordArt 3"/>
        <xdr:cNvSpPr>
          <a:spLocks/>
        </xdr:cNvSpPr>
      </xdr:nvSpPr>
      <xdr:spPr>
        <a:xfrm>
          <a:off x="0" y="0"/>
          <a:ext cx="13430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0000"/>
              </a:solidFill>
              <a:latin typeface="Arial Black"/>
              <a:cs typeface="Arial Black"/>
            </a:rPr>
            <a:t>TERMO</a:t>
          </a: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4</xdr:col>
      <xdr:colOff>381000</xdr:colOff>
      <xdr:row>1</xdr:row>
      <xdr:rowOff>114300</xdr:rowOff>
    </xdr:to>
    <xdr:sp>
      <xdr:nvSpPr>
        <xdr:cNvPr id="2" name="WordArt 4"/>
        <xdr:cNvSpPr>
          <a:spLocks/>
        </xdr:cNvSpPr>
      </xdr:nvSpPr>
      <xdr:spPr>
        <a:xfrm>
          <a:off x="1381125" y="0"/>
          <a:ext cx="27908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008E40"/>
              </a:solidFill>
              <a:latin typeface="Arial Black"/>
              <a:cs typeface="Arial Black"/>
            </a:rPr>
            <a:t>AMBIENTE</a:t>
          </a:r>
        </a:p>
      </xdr:txBody>
    </xdr:sp>
    <xdr:clientData/>
  </xdr:twoCellAnchor>
  <xdr:twoCellAnchor>
    <xdr:from>
      <xdr:col>4</xdr:col>
      <xdr:colOff>533400</xdr:colOff>
      <xdr:row>0</xdr:row>
      <xdr:rowOff>104775</xdr:rowOff>
    </xdr:from>
    <xdr:to>
      <xdr:col>5</xdr:col>
      <xdr:colOff>400050</xdr:colOff>
      <xdr:row>1</xdr:row>
      <xdr:rowOff>114300</xdr:rowOff>
    </xdr:to>
    <xdr:sp>
      <xdr:nvSpPr>
        <xdr:cNvPr id="3" name="WordArt 2"/>
        <xdr:cNvSpPr>
          <a:spLocks/>
        </xdr:cNvSpPr>
      </xdr:nvSpPr>
      <xdr:spPr>
        <a:xfrm>
          <a:off x="4324350" y="104775"/>
          <a:ext cx="914400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9525" cmpd="sng">
                <a:noFill/>
              </a:ln>
              <a:solidFill>
                <a:srgbClr val="000000"/>
              </a:solidFill>
              <a:latin typeface="Arial Black"/>
              <a:cs typeface="Arial Black"/>
            </a:rPr>
            <a:t>s.r.l.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95250</xdr:colOff>
      <xdr:row>2</xdr:row>
      <xdr:rowOff>142875</xdr:rowOff>
    </xdr:to>
    <xdr:sp>
      <xdr:nvSpPr>
        <xdr:cNvPr id="4" name="WordArt 1"/>
        <xdr:cNvSpPr>
          <a:spLocks/>
        </xdr:cNvSpPr>
      </xdr:nvSpPr>
      <xdr:spPr>
        <a:xfrm>
          <a:off x="0" y="381000"/>
          <a:ext cx="199072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solidFill>
                  <a:srgbClr val="3366FF"/>
                </a:solidFill>
                <a:headEnd type="none"/>
                <a:tailEnd type="none"/>
              </a:ln>
              <a:solidFill>
                <a:srgbClr val="99CCFF"/>
              </a:solidFill>
              <a:latin typeface="Arial"/>
              <a:cs typeface="Arial"/>
            </a:rPr>
            <a:t>DIVISIONE GAS METANO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6"/>
  <sheetViews>
    <sheetView tabSelected="1" zoomScale="95" zoomScaleNormal="95" zoomScalePageLayoutView="0" workbookViewId="0" topLeftCell="A1">
      <pane xSplit="9" ySplit="12" topLeftCell="J13" activePane="bottomRight" state="frozen"/>
      <selection pane="topLeft" activeCell="A1" sqref="A1"/>
      <selection pane="topRight" activeCell="J1" sqref="J1"/>
      <selection pane="bottomLeft" activeCell="A16" sqref="A16"/>
      <selection pane="bottomRight" activeCell="A77" sqref="A77"/>
    </sheetView>
  </sheetViews>
  <sheetFormatPr defaultColWidth="9.140625" defaultRowHeight="15"/>
  <cols>
    <col min="1" max="1" width="12.7109375" style="0" customWidth="1"/>
    <col min="2" max="3" width="15.7109375" style="0" customWidth="1"/>
    <col min="4" max="4" width="12.7109375" style="0" customWidth="1"/>
    <col min="5" max="5" width="15.7109375" style="0" customWidth="1"/>
    <col min="6" max="6" width="13.7109375" style="0" customWidth="1"/>
    <col min="7" max="9" width="12.7109375" style="0" customWidth="1"/>
    <col min="10" max="13" width="13.7109375" style="0" customWidth="1"/>
    <col min="14" max="15" width="14.7109375" style="0" customWidth="1"/>
    <col min="16" max="24" width="15.7109375" style="0" customWidth="1"/>
    <col min="25" max="28" width="12.7109375" style="0" customWidth="1"/>
    <col min="29" max="29" width="12.7109375" style="2" customWidth="1"/>
    <col min="30" max="44" width="12.7109375" style="0" customWidth="1"/>
    <col min="45" max="46" width="17.7109375" style="0" customWidth="1"/>
  </cols>
  <sheetData>
    <row r="1" spans="1:29" ht="15">
      <c r="A1" s="27"/>
      <c r="AC1"/>
    </row>
    <row r="2" spans="1:29" ht="15">
      <c r="A2" s="27" t="s">
        <v>93</v>
      </c>
      <c r="B2" s="27" t="s">
        <v>94</v>
      </c>
      <c r="AC2"/>
    </row>
    <row r="3" ht="15.75" thickBot="1">
      <c r="AC3"/>
    </row>
    <row r="4" spans="1:13" ht="19.5" customHeight="1">
      <c r="A4" s="120" t="s">
        <v>110</v>
      </c>
      <c r="B4" s="121"/>
      <c r="C4" s="121"/>
      <c r="D4" s="121"/>
      <c r="E4" s="122"/>
      <c r="F4" s="122"/>
      <c r="G4" s="122"/>
      <c r="H4" s="122"/>
      <c r="I4" s="123"/>
      <c r="J4" s="12"/>
      <c r="K4" s="12"/>
      <c r="L4" s="12"/>
      <c r="M4" s="12"/>
    </row>
    <row r="5" spans="1:13" ht="24.75" customHeight="1">
      <c r="A5" s="124" t="s">
        <v>92</v>
      </c>
      <c r="B5" s="125"/>
      <c r="C5" s="125"/>
      <c r="D5" s="125"/>
      <c r="E5" s="125"/>
      <c r="F5" s="125"/>
      <c r="G5" s="125"/>
      <c r="H5" s="125"/>
      <c r="I5" s="126"/>
      <c r="J5" s="19"/>
      <c r="K5" s="19"/>
      <c r="L5" s="19"/>
      <c r="M5" s="19"/>
    </row>
    <row r="6" spans="1:13" ht="24.75" customHeight="1">
      <c r="A6" s="124" t="s">
        <v>89</v>
      </c>
      <c r="B6" s="125"/>
      <c r="C6" s="125"/>
      <c r="D6" s="125"/>
      <c r="E6" s="125"/>
      <c r="F6" s="125"/>
      <c r="G6" s="125"/>
      <c r="H6" s="125"/>
      <c r="I6" s="126"/>
      <c r="J6" s="17"/>
      <c r="K6" s="17"/>
      <c r="L6" s="17"/>
      <c r="M6" s="17"/>
    </row>
    <row r="7" spans="1:13" ht="24.75" customHeight="1">
      <c r="A7" s="124" t="s">
        <v>90</v>
      </c>
      <c r="B7" s="125"/>
      <c r="C7" s="125"/>
      <c r="D7" s="125"/>
      <c r="E7" s="125"/>
      <c r="F7" s="125"/>
      <c r="G7" s="125"/>
      <c r="H7" s="125"/>
      <c r="I7" s="126"/>
      <c r="J7" s="11"/>
      <c r="K7" s="11"/>
      <c r="L7" s="18"/>
      <c r="M7" s="18"/>
    </row>
    <row r="8" spans="1:13" ht="24.75" customHeight="1">
      <c r="A8" s="124" t="s">
        <v>88</v>
      </c>
      <c r="B8" s="125"/>
      <c r="C8" s="125"/>
      <c r="D8" s="125"/>
      <c r="E8" s="125"/>
      <c r="F8" s="125"/>
      <c r="G8" s="125"/>
      <c r="H8" s="125"/>
      <c r="I8" s="126"/>
      <c r="J8" s="18"/>
      <c r="K8" s="18"/>
      <c r="L8" s="18"/>
      <c r="M8" s="18"/>
    </row>
    <row r="9" spans="1:13" ht="24.75" customHeight="1" thickBot="1">
      <c r="A9" s="112" t="s">
        <v>91</v>
      </c>
      <c r="B9" s="113"/>
      <c r="C9" s="113"/>
      <c r="D9" s="113"/>
      <c r="E9" s="113"/>
      <c r="F9" s="113"/>
      <c r="G9" s="113"/>
      <c r="H9" s="113"/>
      <c r="I9" s="114"/>
      <c r="J9" s="18"/>
      <c r="K9" s="18"/>
      <c r="L9" s="18"/>
      <c r="M9" s="18"/>
    </row>
    <row r="10" spans="1:6" ht="15" customHeight="1" thickBot="1">
      <c r="A10" s="7"/>
      <c r="B10" s="7"/>
      <c r="C10" s="7"/>
      <c r="D10" s="7"/>
      <c r="E10" s="7"/>
      <c r="F10" s="7"/>
    </row>
    <row r="11" spans="1:46" ht="27.75" customHeight="1" thickBot="1">
      <c r="A11" s="115" t="s">
        <v>21</v>
      </c>
      <c r="B11" s="116"/>
      <c r="C11" s="116"/>
      <c r="D11" s="116"/>
      <c r="E11" s="116"/>
      <c r="F11" s="116"/>
      <c r="G11" s="116"/>
      <c r="H11" s="116"/>
      <c r="I11" s="117"/>
      <c r="J11" s="93" t="s">
        <v>83</v>
      </c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5"/>
      <c r="AE11" s="90" t="s">
        <v>84</v>
      </c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2"/>
      <c r="AS11" s="118" t="s">
        <v>85</v>
      </c>
      <c r="AT11" s="119"/>
    </row>
    <row r="12" spans="1:46" ht="64.5" customHeight="1" thickBot="1">
      <c r="A12" s="31" t="s">
        <v>18</v>
      </c>
      <c r="B12" s="36" t="s">
        <v>77</v>
      </c>
      <c r="C12" s="36" t="s">
        <v>0</v>
      </c>
      <c r="D12" s="36" t="s">
        <v>56</v>
      </c>
      <c r="E12" s="36" t="s">
        <v>78</v>
      </c>
      <c r="F12" s="37" t="s">
        <v>1</v>
      </c>
      <c r="G12" s="36" t="s">
        <v>113</v>
      </c>
      <c r="H12" s="36" t="s">
        <v>96</v>
      </c>
      <c r="I12" s="38" t="s">
        <v>97</v>
      </c>
      <c r="J12" s="39" t="s">
        <v>98</v>
      </c>
      <c r="K12" s="40" t="s">
        <v>99</v>
      </c>
      <c r="L12" s="40" t="s">
        <v>100</v>
      </c>
      <c r="M12" s="40" t="s">
        <v>101</v>
      </c>
      <c r="N12" s="36" t="s">
        <v>79</v>
      </c>
      <c r="O12" s="36" t="s">
        <v>71</v>
      </c>
      <c r="P12" s="36" t="s">
        <v>5</v>
      </c>
      <c r="Q12" s="36" t="s">
        <v>13</v>
      </c>
      <c r="R12" s="40" t="s">
        <v>105</v>
      </c>
      <c r="S12" s="40" t="s">
        <v>107</v>
      </c>
      <c r="T12" s="40" t="s">
        <v>106</v>
      </c>
      <c r="U12" s="40" t="s">
        <v>102</v>
      </c>
      <c r="V12" s="40" t="s">
        <v>103</v>
      </c>
      <c r="W12" s="40" t="s">
        <v>104</v>
      </c>
      <c r="X12" s="36" t="s">
        <v>19</v>
      </c>
      <c r="Y12" s="40" t="s">
        <v>15</v>
      </c>
      <c r="Z12" s="40" t="s">
        <v>16</v>
      </c>
      <c r="AA12" s="36" t="s">
        <v>12</v>
      </c>
      <c r="AB12" s="40" t="s">
        <v>9</v>
      </c>
      <c r="AC12" s="36" t="s">
        <v>11</v>
      </c>
      <c r="AD12" s="38" t="s">
        <v>80</v>
      </c>
      <c r="AE12" s="31" t="s">
        <v>79</v>
      </c>
      <c r="AF12" s="36" t="s">
        <v>30</v>
      </c>
      <c r="AG12" s="40" t="s">
        <v>10</v>
      </c>
      <c r="AH12" s="40" t="s">
        <v>81</v>
      </c>
      <c r="AI12" s="36" t="s">
        <v>17</v>
      </c>
      <c r="AJ12" s="40" t="s">
        <v>57</v>
      </c>
      <c r="AK12" s="40" t="s">
        <v>58</v>
      </c>
      <c r="AL12" s="40" t="s">
        <v>61</v>
      </c>
      <c r="AM12" s="40" t="s">
        <v>95</v>
      </c>
      <c r="AN12" s="40" t="s">
        <v>62</v>
      </c>
      <c r="AO12" s="40" t="s">
        <v>60</v>
      </c>
      <c r="AP12" s="40" t="s">
        <v>82</v>
      </c>
      <c r="AQ12" s="36" t="s">
        <v>14</v>
      </c>
      <c r="AR12" s="38" t="s">
        <v>108</v>
      </c>
      <c r="AS12" s="31" t="s">
        <v>70</v>
      </c>
      <c r="AT12" s="38" t="s">
        <v>72</v>
      </c>
    </row>
    <row r="13" spans="1:46" s="1" customFormat="1" ht="30" customHeight="1">
      <c r="A13" s="82" t="s">
        <v>75</v>
      </c>
      <c r="B13" s="85">
        <v>34263400</v>
      </c>
      <c r="C13" s="85" t="s">
        <v>114</v>
      </c>
      <c r="D13" s="85" t="s">
        <v>76</v>
      </c>
      <c r="E13" s="85">
        <v>0</v>
      </c>
      <c r="F13" s="85" t="s">
        <v>22</v>
      </c>
      <c r="G13" s="73">
        <v>0.038566</v>
      </c>
      <c r="H13" s="73">
        <v>0.038498</v>
      </c>
      <c r="I13" s="76">
        <f>G13+(G13-H13)</f>
        <v>0.03863400000000001</v>
      </c>
      <c r="J13" s="79">
        <v>52.27</v>
      </c>
      <c r="K13" s="65">
        <v>17.15</v>
      </c>
      <c r="L13" s="65">
        <v>1.22</v>
      </c>
      <c r="M13" s="65">
        <v>-27.01</v>
      </c>
      <c r="N13" s="68">
        <f>J13+K13+L13+M13</f>
        <v>43.629999999999995</v>
      </c>
      <c r="O13" s="48">
        <v>0</v>
      </c>
      <c r="P13" s="20">
        <v>1</v>
      </c>
      <c r="Q13" s="20" t="s">
        <v>2</v>
      </c>
      <c r="R13" s="21">
        <v>0</v>
      </c>
      <c r="S13" s="21">
        <v>0</v>
      </c>
      <c r="T13" s="21">
        <v>0.007</v>
      </c>
      <c r="U13" s="21">
        <v>0</v>
      </c>
      <c r="V13" s="21">
        <v>0.008924</v>
      </c>
      <c r="W13" s="21">
        <v>0.002597</v>
      </c>
      <c r="X13" s="26">
        <f>SUM(R13:W13)</f>
        <v>0.018521</v>
      </c>
      <c r="Y13" s="45">
        <v>0.978539</v>
      </c>
      <c r="Z13" s="45">
        <v>0.030642</v>
      </c>
      <c r="AA13" s="48">
        <f>(Y13+Z13)*I13</f>
        <v>0.03898869875400001</v>
      </c>
      <c r="AB13" s="45">
        <v>0.329691</v>
      </c>
      <c r="AC13" s="48">
        <f>AB13*I13</f>
        <v>0.012737282094000003</v>
      </c>
      <c r="AD13" s="28">
        <f>X13+AA13+AC13</f>
        <v>0.07024698084800002</v>
      </c>
      <c r="AE13" s="58">
        <v>40.34</v>
      </c>
      <c r="AF13" s="61">
        <v>0.0048</v>
      </c>
      <c r="AG13" s="45">
        <v>0.930484</v>
      </c>
      <c r="AH13" s="45">
        <v>9.802175</v>
      </c>
      <c r="AI13" s="48">
        <f>(AG13+AH13)*I13</f>
        <v>0.4146455478060001</v>
      </c>
      <c r="AJ13" s="45">
        <v>0</v>
      </c>
      <c r="AK13" s="45">
        <v>0.000402</v>
      </c>
      <c r="AL13" s="45">
        <v>0</v>
      </c>
      <c r="AM13" s="45">
        <v>0</v>
      </c>
      <c r="AN13" s="45">
        <v>0</v>
      </c>
      <c r="AO13" s="45">
        <v>0</v>
      </c>
      <c r="AP13" s="45">
        <v>0.001</v>
      </c>
      <c r="AQ13" s="48">
        <f>AJ13+AK13+AL13+AM13+AN13+AO13+AP13</f>
        <v>0.001402</v>
      </c>
      <c r="AR13" s="51">
        <f>AF13+AI13+AQ13</f>
        <v>0.42084754780600014</v>
      </c>
      <c r="AS13" s="55">
        <f>AE13+N13</f>
        <v>83.97</v>
      </c>
      <c r="AT13" s="22">
        <f>AR13+AD13</f>
        <v>0.49109452865400016</v>
      </c>
    </row>
    <row r="14" spans="1:46" s="1" customFormat="1" ht="30" customHeight="1">
      <c r="A14" s="83"/>
      <c r="B14" s="86"/>
      <c r="C14" s="86"/>
      <c r="D14" s="86"/>
      <c r="E14" s="88"/>
      <c r="F14" s="86"/>
      <c r="G14" s="74"/>
      <c r="H14" s="74"/>
      <c r="I14" s="77"/>
      <c r="J14" s="80"/>
      <c r="K14" s="66"/>
      <c r="L14" s="66"/>
      <c r="M14" s="66"/>
      <c r="N14" s="69"/>
      <c r="O14" s="71"/>
      <c r="P14" s="3">
        <v>2</v>
      </c>
      <c r="Q14" s="3" t="s">
        <v>3</v>
      </c>
      <c r="R14" s="41">
        <v>0.084609</v>
      </c>
      <c r="S14" s="41">
        <v>0.0376</v>
      </c>
      <c r="T14" s="41">
        <v>0.007</v>
      </c>
      <c r="U14" s="41">
        <v>0</v>
      </c>
      <c r="V14" s="41">
        <v>0.008924</v>
      </c>
      <c r="W14" s="41">
        <v>0.002597</v>
      </c>
      <c r="X14" s="43">
        <f aca="true" t="shared" si="0" ref="X14:X20">SUM(R14:W14)</f>
        <v>0.14073</v>
      </c>
      <c r="Y14" s="46"/>
      <c r="Z14" s="46"/>
      <c r="AA14" s="49"/>
      <c r="AB14" s="46"/>
      <c r="AC14" s="49"/>
      <c r="AD14" s="29">
        <f>X14+AA13+AC13</f>
        <v>0.192455980848</v>
      </c>
      <c r="AE14" s="59"/>
      <c r="AF14" s="62"/>
      <c r="AG14" s="46"/>
      <c r="AH14" s="46"/>
      <c r="AI14" s="49"/>
      <c r="AJ14" s="46"/>
      <c r="AK14" s="46"/>
      <c r="AL14" s="46"/>
      <c r="AM14" s="46"/>
      <c r="AN14" s="46"/>
      <c r="AO14" s="46"/>
      <c r="AP14" s="46"/>
      <c r="AQ14" s="49"/>
      <c r="AR14" s="52"/>
      <c r="AS14" s="56"/>
      <c r="AT14" s="24">
        <f>AR13+AD14</f>
        <v>0.6133035286540002</v>
      </c>
    </row>
    <row r="15" spans="1:46" s="1" customFormat="1" ht="30" customHeight="1">
      <c r="A15" s="83"/>
      <c r="B15" s="86"/>
      <c r="C15" s="86"/>
      <c r="D15" s="86"/>
      <c r="E15" s="88"/>
      <c r="F15" s="86"/>
      <c r="G15" s="74"/>
      <c r="H15" s="74"/>
      <c r="I15" s="77"/>
      <c r="J15" s="80"/>
      <c r="K15" s="66"/>
      <c r="L15" s="66"/>
      <c r="M15" s="66"/>
      <c r="N15" s="69"/>
      <c r="O15" s="71"/>
      <c r="P15" s="3">
        <v>3</v>
      </c>
      <c r="Q15" s="3" t="s">
        <v>4</v>
      </c>
      <c r="R15" s="41">
        <v>0.07744</v>
      </c>
      <c r="S15" s="41">
        <v>0.0217</v>
      </c>
      <c r="T15" s="41">
        <v>0.007</v>
      </c>
      <c r="U15" s="41">
        <v>0</v>
      </c>
      <c r="V15" s="41">
        <v>0.008924</v>
      </c>
      <c r="W15" s="41">
        <v>0.002597</v>
      </c>
      <c r="X15" s="43">
        <f t="shared" si="0"/>
        <v>0.117661</v>
      </c>
      <c r="Y15" s="46"/>
      <c r="Z15" s="46"/>
      <c r="AA15" s="49"/>
      <c r="AB15" s="46"/>
      <c r="AC15" s="49"/>
      <c r="AD15" s="29">
        <f>X15+AA13+AC13</f>
        <v>0.169386980848</v>
      </c>
      <c r="AE15" s="59"/>
      <c r="AF15" s="62"/>
      <c r="AG15" s="46"/>
      <c r="AH15" s="46"/>
      <c r="AI15" s="49"/>
      <c r="AJ15" s="46"/>
      <c r="AK15" s="46"/>
      <c r="AL15" s="46"/>
      <c r="AM15" s="46"/>
      <c r="AN15" s="46"/>
      <c r="AO15" s="46"/>
      <c r="AP15" s="46"/>
      <c r="AQ15" s="49"/>
      <c r="AR15" s="52"/>
      <c r="AS15" s="56"/>
      <c r="AT15" s="24">
        <f>AR13+AD15</f>
        <v>0.5902345286540002</v>
      </c>
    </row>
    <row r="16" spans="1:46" s="1" customFormat="1" ht="30" customHeight="1">
      <c r="A16" s="83"/>
      <c r="B16" s="86"/>
      <c r="C16" s="86"/>
      <c r="D16" s="86"/>
      <c r="E16" s="88"/>
      <c r="F16" s="86"/>
      <c r="G16" s="74"/>
      <c r="H16" s="74"/>
      <c r="I16" s="77"/>
      <c r="J16" s="80"/>
      <c r="K16" s="66"/>
      <c r="L16" s="66"/>
      <c r="M16" s="66"/>
      <c r="N16" s="69"/>
      <c r="O16" s="71"/>
      <c r="P16" s="3">
        <v>4</v>
      </c>
      <c r="Q16" s="3" t="s">
        <v>20</v>
      </c>
      <c r="R16" s="41">
        <v>0.07744</v>
      </c>
      <c r="S16" s="41">
        <v>0.0173</v>
      </c>
      <c r="T16" s="41">
        <v>0.007</v>
      </c>
      <c r="U16" s="41">
        <v>0</v>
      </c>
      <c r="V16" s="41">
        <v>0.008924</v>
      </c>
      <c r="W16" s="41">
        <v>0.002597</v>
      </c>
      <c r="X16" s="43">
        <f t="shared" si="0"/>
        <v>0.113261</v>
      </c>
      <c r="Y16" s="46"/>
      <c r="Z16" s="46"/>
      <c r="AA16" s="49"/>
      <c r="AB16" s="46"/>
      <c r="AC16" s="49"/>
      <c r="AD16" s="29">
        <f>X16+AA13+AC13</f>
        <v>0.164986980848</v>
      </c>
      <c r="AE16" s="59"/>
      <c r="AF16" s="62"/>
      <c r="AG16" s="46"/>
      <c r="AH16" s="46"/>
      <c r="AI16" s="49"/>
      <c r="AJ16" s="46"/>
      <c r="AK16" s="46"/>
      <c r="AL16" s="46"/>
      <c r="AM16" s="46"/>
      <c r="AN16" s="46"/>
      <c r="AO16" s="46"/>
      <c r="AP16" s="46"/>
      <c r="AQ16" s="49"/>
      <c r="AR16" s="52"/>
      <c r="AS16" s="56"/>
      <c r="AT16" s="24">
        <f>AR13+AD16</f>
        <v>0.5858345286540001</v>
      </c>
    </row>
    <row r="17" spans="1:46" s="1" customFormat="1" ht="30" customHeight="1">
      <c r="A17" s="83"/>
      <c r="B17" s="86"/>
      <c r="C17" s="86"/>
      <c r="D17" s="86"/>
      <c r="E17" s="88"/>
      <c r="F17" s="86"/>
      <c r="G17" s="74"/>
      <c r="H17" s="74"/>
      <c r="I17" s="77"/>
      <c r="J17" s="80"/>
      <c r="K17" s="66"/>
      <c r="L17" s="66"/>
      <c r="M17" s="66"/>
      <c r="N17" s="69"/>
      <c r="O17" s="71"/>
      <c r="P17" s="3">
        <v>5</v>
      </c>
      <c r="Q17" s="3" t="s">
        <v>63</v>
      </c>
      <c r="R17" s="41">
        <v>0.05789</v>
      </c>
      <c r="S17" s="41">
        <v>0.012</v>
      </c>
      <c r="T17" s="41">
        <v>0.007</v>
      </c>
      <c r="U17" s="41">
        <v>0</v>
      </c>
      <c r="V17" s="41">
        <v>0.008924</v>
      </c>
      <c r="W17" s="41">
        <v>0.002597</v>
      </c>
      <c r="X17" s="43">
        <f t="shared" si="0"/>
        <v>0.088411</v>
      </c>
      <c r="Y17" s="46"/>
      <c r="Z17" s="46"/>
      <c r="AA17" s="49"/>
      <c r="AB17" s="46"/>
      <c r="AC17" s="49"/>
      <c r="AD17" s="29">
        <f>X17+AA13+AC13</f>
        <v>0.140136980848</v>
      </c>
      <c r="AE17" s="59"/>
      <c r="AF17" s="63"/>
      <c r="AG17" s="46"/>
      <c r="AH17" s="46"/>
      <c r="AI17" s="49"/>
      <c r="AJ17" s="46"/>
      <c r="AK17" s="46"/>
      <c r="AL17" s="46"/>
      <c r="AM17" s="46"/>
      <c r="AN17" s="46"/>
      <c r="AO17" s="46"/>
      <c r="AP17" s="46"/>
      <c r="AQ17" s="49"/>
      <c r="AR17" s="53"/>
      <c r="AS17" s="56"/>
      <c r="AT17" s="24">
        <f>AR13+AD17</f>
        <v>0.5609845286540002</v>
      </c>
    </row>
    <row r="18" spans="1:46" s="1" customFormat="1" ht="30" customHeight="1">
      <c r="A18" s="83"/>
      <c r="B18" s="86"/>
      <c r="C18" s="86"/>
      <c r="D18" s="86"/>
      <c r="E18" s="88"/>
      <c r="F18" s="86"/>
      <c r="G18" s="74"/>
      <c r="H18" s="74"/>
      <c r="I18" s="77"/>
      <c r="J18" s="80"/>
      <c r="K18" s="66"/>
      <c r="L18" s="66"/>
      <c r="M18" s="66"/>
      <c r="N18" s="69"/>
      <c r="O18" s="71"/>
      <c r="P18" s="3">
        <v>6</v>
      </c>
      <c r="Q18" s="3" t="s">
        <v>6</v>
      </c>
      <c r="R18" s="41">
        <v>0.029325</v>
      </c>
      <c r="S18" s="41">
        <v>0.0042</v>
      </c>
      <c r="T18" s="41">
        <v>0.007</v>
      </c>
      <c r="U18" s="41">
        <v>0</v>
      </c>
      <c r="V18" s="41">
        <v>0.008924</v>
      </c>
      <c r="W18" s="41">
        <v>0.002597</v>
      </c>
      <c r="X18" s="43">
        <f t="shared" si="0"/>
        <v>0.052046</v>
      </c>
      <c r="Y18" s="46"/>
      <c r="Z18" s="46"/>
      <c r="AA18" s="49"/>
      <c r="AB18" s="46"/>
      <c r="AC18" s="49"/>
      <c r="AD18" s="29">
        <f>X18+AA13+AC13</f>
        <v>0.10377198084800002</v>
      </c>
      <c r="AE18" s="59"/>
      <c r="AF18" s="63"/>
      <c r="AG18" s="46"/>
      <c r="AH18" s="46"/>
      <c r="AI18" s="49"/>
      <c r="AJ18" s="46"/>
      <c r="AK18" s="46"/>
      <c r="AL18" s="46"/>
      <c r="AM18" s="46"/>
      <c r="AN18" s="46"/>
      <c r="AO18" s="46"/>
      <c r="AP18" s="46"/>
      <c r="AQ18" s="49"/>
      <c r="AR18" s="53"/>
      <c r="AS18" s="56"/>
      <c r="AT18" s="24">
        <f>AR13+AD18</f>
        <v>0.5246195286540002</v>
      </c>
    </row>
    <row r="19" spans="1:46" s="1" customFormat="1" ht="30" customHeight="1">
      <c r="A19" s="83"/>
      <c r="B19" s="86"/>
      <c r="C19" s="86"/>
      <c r="D19" s="86"/>
      <c r="E19" s="88"/>
      <c r="F19" s="86"/>
      <c r="G19" s="74"/>
      <c r="H19" s="74"/>
      <c r="I19" s="77"/>
      <c r="J19" s="80"/>
      <c r="K19" s="66"/>
      <c r="L19" s="66"/>
      <c r="M19" s="66"/>
      <c r="N19" s="69"/>
      <c r="O19" s="71"/>
      <c r="P19" s="3">
        <v>7</v>
      </c>
      <c r="Q19" s="3" t="s">
        <v>8</v>
      </c>
      <c r="R19" s="41">
        <v>0.015206</v>
      </c>
      <c r="S19" s="41">
        <v>0</v>
      </c>
      <c r="T19" s="41">
        <v>0.007</v>
      </c>
      <c r="U19" s="41">
        <v>0</v>
      </c>
      <c r="V19" s="41">
        <v>0.008924</v>
      </c>
      <c r="W19" s="41">
        <v>0.002597</v>
      </c>
      <c r="X19" s="43">
        <f t="shared" si="0"/>
        <v>0.033727</v>
      </c>
      <c r="Y19" s="46"/>
      <c r="Z19" s="46"/>
      <c r="AA19" s="49"/>
      <c r="AB19" s="46"/>
      <c r="AC19" s="49"/>
      <c r="AD19" s="29">
        <f>X19+AA13+AC13</f>
        <v>0.08545298084800002</v>
      </c>
      <c r="AE19" s="59"/>
      <c r="AF19" s="63"/>
      <c r="AG19" s="46"/>
      <c r="AH19" s="46"/>
      <c r="AI19" s="49"/>
      <c r="AJ19" s="46"/>
      <c r="AK19" s="46"/>
      <c r="AL19" s="46"/>
      <c r="AM19" s="46"/>
      <c r="AN19" s="46"/>
      <c r="AO19" s="46"/>
      <c r="AP19" s="46"/>
      <c r="AQ19" s="49"/>
      <c r="AR19" s="53"/>
      <c r="AS19" s="56"/>
      <c r="AT19" s="24">
        <f>AR13+AD19</f>
        <v>0.5063005286540001</v>
      </c>
    </row>
    <row r="20" spans="1:46" s="1" customFormat="1" ht="30" customHeight="1" thickBot="1">
      <c r="A20" s="84"/>
      <c r="B20" s="87"/>
      <c r="C20" s="87"/>
      <c r="D20" s="87"/>
      <c r="E20" s="89"/>
      <c r="F20" s="87"/>
      <c r="G20" s="75"/>
      <c r="H20" s="75"/>
      <c r="I20" s="78"/>
      <c r="J20" s="81"/>
      <c r="K20" s="67"/>
      <c r="L20" s="67"/>
      <c r="M20" s="67"/>
      <c r="N20" s="70"/>
      <c r="O20" s="72"/>
      <c r="P20" s="23">
        <v>8</v>
      </c>
      <c r="Q20" s="23" t="s">
        <v>7</v>
      </c>
      <c r="R20" s="42">
        <v>0.004236</v>
      </c>
      <c r="S20" s="42">
        <v>0</v>
      </c>
      <c r="T20" s="42">
        <v>0.007</v>
      </c>
      <c r="U20" s="42">
        <v>0</v>
      </c>
      <c r="V20" s="42">
        <v>0.008924</v>
      </c>
      <c r="W20" s="42">
        <v>0.002597</v>
      </c>
      <c r="X20" s="44">
        <f t="shared" si="0"/>
        <v>0.022756999999999996</v>
      </c>
      <c r="Y20" s="47"/>
      <c r="Z20" s="47"/>
      <c r="AA20" s="50"/>
      <c r="AB20" s="47"/>
      <c r="AC20" s="50"/>
      <c r="AD20" s="30">
        <f>X20+AA13+AC13</f>
        <v>0.07448298084800001</v>
      </c>
      <c r="AE20" s="60"/>
      <c r="AF20" s="64"/>
      <c r="AG20" s="47"/>
      <c r="AH20" s="47"/>
      <c r="AI20" s="50"/>
      <c r="AJ20" s="47"/>
      <c r="AK20" s="47"/>
      <c r="AL20" s="47"/>
      <c r="AM20" s="47"/>
      <c r="AN20" s="47"/>
      <c r="AO20" s="47"/>
      <c r="AP20" s="47"/>
      <c r="AQ20" s="50"/>
      <c r="AR20" s="54"/>
      <c r="AS20" s="57"/>
      <c r="AT20" s="25">
        <f>AR13+AD20</f>
        <v>0.4953305286540002</v>
      </c>
    </row>
    <row r="21" spans="1:46" s="1" customFormat="1" ht="30" customHeight="1">
      <c r="A21" s="82" t="s">
        <v>75</v>
      </c>
      <c r="B21" s="85">
        <v>34263400</v>
      </c>
      <c r="C21" s="85" t="s">
        <v>109</v>
      </c>
      <c r="D21" s="85" t="s">
        <v>76</v>
      </c>
      <c r="E21" s="85">
        <v>1</v>
      </c>
      <c r="F21" s="85" t="s">
        <v>22</v>
      </c>
      <c r="G21" s="73">
        <v>0.038566</v>
      </c>
      <c r="H21" s="73">
        <v>0.038498</v>
      </c>
      <c r="I21" s="76">
        <f>G21+(G21-H21)</f>
        <v>0.03863400000000001</v>
      </c>
      <c r="J21" s="79">
        <v>52.27</v>
      </c>
      <c r="K21" s="65">
        <v>17.15</v>
      </c>
      <c r="L21" s="65">
        <v>1.22</v>
      </c>
      <c r="M21" s="65">
        <v>-27.01</v>
      </c>
      <c r="N21" s="68">
        <f>J21+K21+L21+M21</f>
        <v>43.629999999999995</v>
      </c>
      <c r="O21" s="48">
        <v>0</v>
      </c>
      <c r="P21" s="20">
        <v>1</v>
      </c>
      <c r="Q21" s="20" t="s">
        <v>2</v>
      </c>
      <c r="R21" s="21">
        <v>0</v>
      </c>
      <c r="S21" s="21">
        <v>0</v>
      </c>
      <c r="T21" s="21">
        <v>0.007</v>
      </c>
      <c r="U21" s="21">
        <v>0.001135</v>
      </c>
      <c r="V21" s="21">
        <v>0.008924</v>
      </c>
      <c r="W21" s="21">
        <v>0.002597</v>
      </c>
      <c r="X21" s="26">
        <f>SUM(R21:W21)</f>
        <v>0.019655999999999996</v>
      </c>
      <c r="Y21" s="45">
        <v>0.978539</v>
      </c>
      <c r="Z21" s="45">
        <v>0.030642</v>
      </c>
      <c r="AA21" s="48">
        <f>(Y21+Z21)*I21</f>
        <v>0.03898869875400001</v>
      </c>
      <c r="AB21" s="45">
        <v>0.329691</v>
      </c>
      <c r="AC21" s="48">
        <f>AB21*I21</f>
        <v>0.012737282094000003</v>
      </c>
      <c r="AD21" s="28">
        <f>X21+AA21+AC21</f>
        <v>0.07138198084800002</v>
      </c>
      <c r="AE21" s="58">
        <v>55.4</v>
      </c>
      <c r="AF21" s="61">
        <v>0.0048</v>
      </c>
      <c r="AG21" s="45">
        <v>0.930484</v>
      </c>
      <c r="AH21" s="45">
        <v>9.802175</v>
      </c>
      <c r="AI21" s="48">
        <f>(AG21+AH21)*I21</f>
        <v>0.4146455478060001</v>
      </c>
      <c r="AJ21" s="45">
        <v>0</v>
      </c>
      <c r="AK21" s="45">
        <v>0.000402</v>
      </c>
      <c r="AL21" s="45">
        <v>0</v>
      </c>
      <c r="AM21" s="45">
        <v>0</v>
      </c>
      <c r="AN21" s="45">
        <v>0</v>
      </c>
      <c r="AO21" s="45">
        <v>0</v>
      </c>
      <c r="AP21" s="45">
        <v>0.001</v>
      </c>
      <c r="AQ21" s="48">
        <f>AJ21+AK21+AL21+AM21+AN21+AO21+AP21</f>
        <v>0.001402</v>
      </c>
      <c r="AR21" s="51">
        <f>AF21+AI21+AQ21</f>
        <v>0.42084754780600014</v>
      </c>
      <c r="AS21" s="55">
        <f>AE21+N21</f>
        <v>99.03</v>
      </c>
      <c r="AT21" s="22">
        <f>AR21+AD21</f>
        <v>0.49222952865400016</v>
      </c>
    </row>
    <row r="22" spans="1:46" s="1" customFormat="1" ht="30" customHeight="1">
      <c r="A22" s="83"/>
      <c r="B22" s="86"/>
      <c r="C22" s="86"/>
      <c r="D22" s="86"/>
      <c r="E22" s="88"/>
      <c r="F22" s="86"/>
      <c r="G22" s="74"/>
      <c r="H22" s="74"/>
      <c r="I22" s="77"/>
      <c r="J22" s="80"/>
      <c r="K22" s="66"/>
      <c r="L22" s="66"/>
      <c r="M22" s="66"/>
      <c r="N22" s="69"/>
      <c r="O22" s="71"/>
      <c r="P22" s="3">
        <v>2</v>
      </c>
      <c r="Q22" s="3" t="s">
        <v>3</v>
      </c>
      <c r="R22" s="41">
        <v>0.084609</v>
      </c>
      <c r="S22" s="41">
        <v>0.0376</v>
      </c>
      <c r="T22" s="41">
        <v>0.007</v>
      </c>
      <c r="U22" s="41">
        <v>0.001135</v>
      </c>
      <c r="V22" s="41">
        <v>0.008924</v>
      </c>
      <c r="W22" s="41">
        <v>0.002597</v>
      </c>
      <c r="X22" s="43">
        <f aca="true" t="shared" si="1" ref="X22:X28">SUM(R22:W22)</f>
        <v>0.141865</v>
      </c>
      <c r="Y22" s="46"/>
      <c r="Z22" s="46"/>
      <c r="AA22" s="49"/>
      <c r="AB22" s="46"/>
      <c r="AC22" s="49"/>
      <c r="AD22" s="29">
        <f>X22+AA21+AC21</f>
        <v>0.193590980848</v>
      </c>
      <c r="AE22" s="59"/>
      <c r="AF22" s="62"/>
      <c r="AG22" s="46"/>
      <c r="AH22" s="46"/>
      <c r="AI22" s="49"/>
      <c r="AJ22" s="46"/>
      <c r="AK22" s="46"/>
      <c r="AL22" s="46"/>
      <c r="AM22" s="46"/>
      <c r="AN22" s="46"/>
      <c r="AO22" s="46"/>
      <c r="AP22" s="46"/>
      <c r="AQ22" s="49"/>
      <c r="AR22" s="52"/>
      <c r="AS22" s="56"/>
      <c r="AT22" s="24">
        <f>AR21+AD22</f>
        <v>0.6144385286540002</v>
      </c>
    </row>
    <row r="23" spans="1:46" s="1" customFormat="1" ht="30" customHeight="1">
      <c r="A23" s="83"/>
      <c r="B23" s="86"/>
      <c r="C23" s="86"/>
      <c r="D23" s="86"/>
      <c r="E23" s="88"/>
      <c r="F23" s="86"/>
      <c r="G23" s="74"/>
      <c r="H23" s="74"/>
      <c r="I23" s="77"/>
      <c r="J23" s="80"/>
      <c r="K23" s="66"/>
      <c r="L23" s="66"/>
      <c r="M23" s="66"/>
      <c r="N23" s="69"/>
      <c r="O23" s="71"/>
      <c r="P23" s="3">
        <v>3</v>
      </c>
      <c r="Q23" s="3" t="s">
        <v>4</v>
      </c>
      <c r="R23" s="41">
        <v>0.07744</v>
      </c>
      <c r="S23" s="41">
        <v>0.0217</v>
      </c>
      <c r="T23" s="41">
        <v>0.007</v>
      </c>
      <c r="U23" s="41">
        <v>0.001135</v>
      </c>
      <c r="V23" s="41">
        <v>0.008924</v>
      </c>
      <c r="W23" s="41">
        <v>0.002597</v>
      </c>
      <c r="X23" s="43">
        <f t="shared" si="1"/>
        <v>0.118796</v>
      </c>
      <c r="Y23" s="46"/>
      <c r="Z23" s="46"/>
      <c r="AA23" s="49"/>
      <c r="AB23" s="46"/>
      <c r="AC23" s="49"/>
      <c r="AD23" s="29">
        <f>X23+AA21+AC21</f>
        <v>0.170521980848</v>
      </c>
      <c r="AE23" s="59"/>
      <c r="AF23" s="62"/>
      <c r="AG23" s="46"/>
      <c r="AH23" s="46"/>
      <c r="AI23" s="49"/>
      <c r="AJ23" s="46"/>
      <c r="AK23" s="46"/>
      <c r="AL23" s="46"/>
      <c r="AM23" s="46"/>
      <c r="AN23" s="46"/>
      <c r="AO23" s="46"/>
      <c r="AP23" s="46"/>
      <c r="AQ23" s="49"/>
      <c r="AR23" s="52"/>
      <c r="AS23" s="56"/>
      <c r="AT23" s="24">
        <f>AR21+AD23</f>
        <v>0.5913695286540002</v>
      </c>
    </row>
    <row r="24" spans="1:46" s="1" customFormat="1" ht="30" customHeight="1">
      <c r="A24" s="83"/>
      <c r="B24" s="86"/>
      <c r="C24" s="86"/>
      <c r="D24" s="86"/>
      <c r="E24" s="88"/>
      <c r="F24" s="86"/>
      <c r="G24" s="74"/>
      <c r="H24" s="74"/>
      <c r="I24" s="77"/>
      <c r="J24" s="80"/>
      <c r="K24" s="66"/>
      <c r="L24" s="66"/>
      <c r="M24" s="66"/>
      <c r="N24" s="69"/>
      <c r="O24" s="71"/>
      <c r="P24" s="3">
        <v>4</v>
      </c>
      <c r="Q24" s="3" t="s">
        <v>20</v>
      </c>
      <c r="R24" s="41">
        <v>0.07744</v>
      </c>
      <c r="S24" s="41">
        <v>0.0173</v>
      </c>
      <c r="T24" s="41">
        <v>0.007</v>
      </c>
      <c r="U24" s="41">
        <v>0.001135</v>
      </c>
      <c r="V24" s="41">
        <v>0.008924</v>
      </c>
      <c r="W24" s="41">
        <v>0.002597</v>
      </c>
      <c r="X24" s="43">
        <f t="shared" si="1"/>
        <v>0.114396</v>
      </c>
      <c r="Y24" s="46"/>
      <c r="Z24" s="46"/>
      <c r="AA24" s="49"/>
      <c r="AB24" s="46"/>
      <c r="AC24" s="49"/>
      <c r="AD24" s="29">
        <f>X24+AA21+AC21</f>
        <v>0.166121980848</v>
      </c>
      <c r="AE24" s="59"/>
      <c r="AF24" s="62"/>
      <c r="AG24" s="46"/>
      <c r="AH24" s="46"/>
      <c r="AI24" s="49"/>
      <c r="AJ24" s="46"/>
      <c r="AK24" s="46"/>
      <c r="AL24" s="46"/>
      <c r="AM24" s="46"/>
      <c r="AN24" s="46"/>
      <c r="AO24" s="46"/>
      <c r="AP24" s="46"/>
      <c r="AQ24" s="49"/>
      <c r="AR24" s="52"/>
      <c r="AS24" s="56"/>
      <c r="AT24" s="24">
        <f>AR21+AD24</f>
        <v>0.5869695286540002</v>
      </c>
    </row>
    <row r="25" spans="1:46" s="1" customFormat="1" ht="30" customHeight="1">
      <c r="A25" s="83"/>
      <c r="B25" s="86"/>
      <c r="C25" s="86"/>
      <c r="D25" s="86"/>
      <c r="E25" s="88"/>
      <c r="F25" s="86"/>
      <c r="G25" s="74"/>
      <c r="H25" s="74"/>
      <c r="I25" s="77"/>
      <c r="J25" s="80"/>
      <c r="K25" s="66"/>
      <c r="L25" s="66"/>
      <c r="M25" s="66"/>
      <c r="N25" s="69"/>
      <c r="O25" s="71"/>
      <c r="P25" s="3">
        <v>5</v>
      </c>
      <c r="Q25" s="3" t="s">
        <v>63</v>
      </c>
      <c r="R25" s="41">
        <v>0.05789</v>
      </c>
      <c r="S25" s="41">
        <v>0.012</v>
      </c>
      <c r="T25" s="41">
        <v>0.007</v>
      </c>
      <c r="U25" s="41">
        <v>0.001135</v>
      </c>
      <c r="V25" s="41">
        <v>0.008924</v>
      </c>
      <c r="W25" s="41">
        <v>0.002597</v>
      </c>
      <c r="X25" s="43">
        <f t="shared" si="1"/>
        <v>0.089546</v>
      </c>
      <c r="Y25" s="46"/>
      <c r="Z25" s="46"/>
      <c r="AA25" s="49"/>
      <c r="AB25" s="46"/>
      <c r="AC25" s="49"/>
      <c r="AD25" s="29">
        <f>X25+AA21+AC21</f>
        <v>0.141271980848</v>
      </c>
      <c r="AE25" s="59"/>
      <c r="AF25" s="63"/>
      <c r="AG25" s="46"/>
      <c r="AH25" s="46"/>
      <c r="AI25" s="49"/>
      <c r="AJ25" s="46"/>
      <c r="AK25" s="46"/>
      <c r="AL25" s="46"/>
      <c r="AM25" s="46"/>
      <c r="AN25" s="46"/>
      <c r="AO25" s="46"/>
      <c r="AP25" s="46"/>
      <c r="AQ25" s="49"/>
      <c r="AR25" s="53"/>
      <c r="AS25" s="56"/>
      <c r="AT25" s="24">
        <f>AR21+AD25</f>
        <v>0.5621195286540002</v>
      </c>
    </row>
    <row r="26" spans="1:46" s="1" customFormat="1" ht="30" customHeight="1">
      <c r="A26" s="83"/>
      <c r="B26" s="86"/>
      <c r="C26" s="86"/>
      <c r="D26" s="86"/>
      <c r="E26" s="88"/>
      <c r="F26" s="86"/>
      <c r="G26" s="74"/>
      <c r="H26" s="74"/>
      <c r="I26" s="77"/>
      <c r="J26" s="80"/>
      <c r="K26" s="66"/>
      <c r="L26" s="66"/>
      <c r="M26" s="66"/>
      <c r="N26" s="69"/>
      <c r="O26" s="71"/>
      <c r="P26" s="3">
        <v>6</v>
      </c>
      <c r="Q26" s="3" t="s">
        <v>6</v>
      </c>
      <c r="R26" s="41">
        <v>0.029325</v>
      </c>
      <c r="S26" s="41">
        <v>0.0042</v>
      </c>
      <c r="T26" s="41">
        <v>0.007</v>
      </c>
      <c r="U26" s="41">
        <v>0.001135</v>
      </c>
      <c r="V26" s="41">
        <v>0.008924</v>
      </c>
      <c r="W26" s="41">
        <v>0.002597</v>
      </c>
      <c r="X26" s="43">
        <f t="shared" si="1"/>
        <v>0.053181</v>
      </c>
      <c r="Y26" s="46"/>
      <c r="Z26" s="46"/>
      <c r="AA26" s="49"/>
      <c r="AB26" s="46"/>
      <c r="AC26" s="49"/>
      <c r="AD26" s="29">
        <f>X26+AA21+AC21</f>
        <v>0.10490698084800001</v>
      </c>
      <c r="AE26" s="59"/>
      <c r="AF26" s="63"/>
      <c r="AG26" s="46"/>
      <c r="AH26" s="46"/>
      <c r="AI26" s="49"/>
      <c r="AJ26" s="46"/>
      <c r="AK26" s="46"/>
      <c r="AL26" s="46"/>
      <c r="AM26" s="46"/>
      <c r="AN26" s="46"/>
      <c r="AO26" s="46"/>
      <c r="AP26" s="46"/>
      <c r="AQ26" s="49"/>
      <c r="AR26" s="53"/>
      <c r="AS26" s="56"/>
      <c r="AT26" s="24">
        <f>AR21+AD26</f>
        <v>0.5257545286540002</v>
      </c>
    </row>
    <row r="27" spans="1:46" s="1" customFormat="1" ht="30" customHeight="1">
      <c r="A27" s="83"/>
      <c r="B27" s="86"/>
      <c r="C27" s="86"/>
      <c r="D27" s="86"/>
      <c r="E27" s="88"/>
      <c r="F27" s="86"/>
      <c r="G27" s="74"/>
      <c r="H27" s="74"/>
      <c r="I27" s="77"/>
      <c r="J27" s="80"/>
      <c r="K27" s="66"/>
      <c r="L27" s="66"/>
      <c r="M27" s="66"/>
      <c r="N27" s="69"/>
      <c r="O27" s="71"/>
      <c r="P27" s="3">
        <v>7</v>
      </c>
      <c r="Q27" s="3" t="s">
        <v>8</v>
      </c>
      <c r="R27" s="41">
        <v>0.015206</v>
      </c>
      <c r="S27" s="41">
        <v>0</v>
      </c>
      <c r="T27" s="41">
        <v>0.007</v>
      </c>
      <c r="U27" s="41">
        <v>0.001135</v>
      </c>
      <c r="V27" s="41">
        <v>0.008924</v>
      </c>
      <c r="W27" s="41">
        <v>0.002597</v>
      </c>
      <c r="X27" s="43">
        <f t="shared" si="1"/>
        <v>0.034862000000000004</v>
      </c>
      <c r="Y27" s="46"/>
      <c r="Z27" s="46"/>
      <c r="AA27" s="49"/>
      <c r="AB27" s="46"/>
      <c r="AC27" s="49"/>
      <c r="AD27" s="29">
        <f>X27+AA21+AC21</f>
        <v>0.08658798084800003</v>
      </c>
      <c r="AE27" s="59"/>
      <c r="AF27" s="63"/>
      <c r="AG27" s="46"/>
      <c r="AH27" s="46"/>
      <c r="AI27" s="49"/>
      <c r="AJ27" s="46"/>
      <c r="AK27" s="46"/>
      <c r="AL27" s="46"/>
      <c r="AM27" s="46"/>
      <c r="AN27" s="46"/>
      <c r="AO27" s="46"/>
      <c r="AP27" s="46"/>
      <c r="AQ27" s="49"/>
      <c r="AR27" s="53"/>
      <c r="AS27" s="56"/>
      <c r="AT27" s="24">
        <f>AR21+AD27</f>
        <v>0.5074355286540002</v>
      </c>
    </row>
    <row r="28" spans="1:46" s="1" customFormat="1" ht="30" customHeight="1" thickBot="1">
      <c r="A28" s="84"/>
      <c r="B28" s="87"/>
      <c r="C28" s="87"/>
      <c r="D28" s="87"/>
      <c r="E28" s="89"/>
      <c r="F28" s="87"/>
      <c r="G28" s="75"/>
      <c r="H28" s="75"/>
      <c r="I28" s="78"/>
      <c r="J28" s="81"/>
      <c r="K28" s="67"/>
      <c r="L28" s="67"/>
      <c r="M28" s="67"/>
      <c r="N28" s="70"/>
      <c r="O28" s="72"/>
      <c r="P28" s="23">
        <v>8</v>
      </c>
      <c r="Q28" s="23" t="s">
        <v>7</v>
      </c>
      <c r="R28" s="42">
        <v>0.004236</v>
      </c>
      <c r="S28" s="42">
        <v>0</v>
      </c>
      <c r="T28" s="42">
        <v>0.007</v>
      </c>
      <c r="U28" s="42">
        <v>0.001135</v>
      </c>
      <c r="V28" s="42">
        <v>0.008924</v>
      </c>
      <c r="W28" s="42">
        <v>0.002597</v>
      </c>
      <c r="X28" s="44">
        <f t="shared" si="1"/>
        <v>0.023892</v>
      </c>
      <c r="Y28" s="47"/>
      <c r="Z28" s="47"/>
      <c r="AA28" s="50"/>
      <c r="AB28" s="47"/>
      <c r="AC28" s="50"/>
      <c r="AD28" s="30">
        <f>X28+AA21+AC21</f>
        <v>0.07561798084800002</v>
      </c>
      <c r="AE28" s="60"/>
      <c r="AF28" s="64"/>
      <c r="AG28" s="47"/>
      <c r="AH28" s="47"/>
      <c r="AI28" s="50"/>
      <c r="AJ28" s="47"/>
      <c r="AK28" s="47"/>
      <c r="AL28" s="47"/>
      <c r="AM28" s="47"/>
      <c r="AN28" s="47"/>
      <c r="AO28" s="47"/>
      <c r="AP28" s="47"/>
      <c r="AQ28" s="50"/>
      <c r="AR28" s="54"/>
      <c r="AS28" s="57"/>
      <c r="AT28" s="25">
        <f>AR21+AD28</f>
        <v>0.4964655286540002</v>
      </c>
    </row>
    <row r="29" spans="1:46" s="1" customFormat="1" ht="30" customHeight="1">
      <c r="A29" s="82" t="s">
        <v>75</v>
      </c>
      <c r="B29" s="85">
        <v>34263400</v>
      </c>
      <c r="C29" s="85" t="s">
        <v>115</v>
      </c>
      <c r="D29" s="85" t="s">
        <v>76</v>
      </c>
      <c r="E29" s="85">
        <v>2</v>
      </c>
      <c r="F29" s="85" t="s">
        <v>22</v>
      </c>
      <c r="G29" s="73">
        <v>0.038566</v>
      </c>
      <c r="H29" s="73">
        <v>0.038498</v>
      </c>
      <c r="I29" s="76">
        <f>G29+(G29-H29)</f>
        <v>0.03863400000000001</v>
      </c>
      <c r="J29" s="79">
        <v>52.27</v>
      </c>
      <c r="K29" s="65">
        <v>17.15</v>
      </c>
      <c r="L29" s="65">
        <v>1.22</v>
      </c>
      <c r="M29" s="65">
        <v>-27.01</v>
      </c>
      <c r="N29" s="68">
        <f>J29+K29+L29+M29</f>
        <v>43.629999999999995</v>
      </c>
      <c r="O29" s="48">
        <v>0</v>
      </c>
      <c r="P29" s="20">
        <v>1</v>
      </c>
      <c r="Q29" s="20" t="s">
        <v>2</v>
      </c>
      <c r="R29" s="21">
        <v>0</v>
      </c>
      <c r="S29" s="21">
        <v>0</v>
      </c>
      <c r="T29" s="21">
        <v>0.007</v>
      </c>
      <c r="U29" s="21">
        <v>0.001135</v>
      </c>
      <c r="V29" s="21">
        <v>0.008924</v>
      </c>
      <c r="W29" s="21">
        <v>0.002597</v>
      </c>
      <c r="X29" s="26">
        <f>SUM(R29:W29)</f>
        <v>0.019655999999999996</v>
      </c>
      <c r="Y29" s="45">
        <v>0.978539</v>
      </c>
      <c r="Z29" s="45">
        <v>0.030642</v>
      </c>
      <c r="AA29" s="48">
        <f>(Y29+Z29)*I29</f>
        <v>0.03898869875400001</v>
      </c>
      <c r="AB29" s="45">
        <v>0.329691</v>
      </c>
      <c r="AC29" s="48">
        <f>AB29*I29</f>
        <v>0.012737282094000003</v>
      </c>
      <c r="AD29" s="28">
        <f>X29+AA29+AC29</f>
        <v>0.07138198084800002</v>
      </c>
      <c r="AE29" s="58">
        <v>55.4</v>
      </c>
      <c r="AF29" s="61">
        <v>0.0048</v>
      </c>
      <c r="AG29" s="45">
        <v>0.930484</v>
      </c>
      <c r="AH29" s="45">
        <v>9.802175</v>
      </c>
      <c r="AI29" s="48">
        <f>(AG29+AH29)*I29</f>
        <v>0.4146455478060001</v>
      </c>
      <c r="AJ29" s="45">
        <v>0</v>
      </c>
      <c r="AK29" s="45">
        <v>0.000402</v>
      </c>
      <c r="AL29" s="45">
        <v>0</v>
      </c>
      <c r="AM29" s="45">
        <v>0</v>
      </c>
      <c r="AN29" s="45">
        <v>0</v>
      </c>
      <c r="AO29" s="45">
        <v>0</v>
      </c>
      <c r="AP29" s="45">
        <v>0.001</v>
      </c>
      <c r="AQ29" s="48">
        <f>AJ29+AK29+AL29+AM29+AN29+AO29+AP29</f>
        <v>0.001402</v>
      </c>
      <c r="AR29" s="51">
        <f>AF29+AI29+AQ29</f>
        <v>0.42084754780600014</v>
      </c>
      <c r="AS29" s="55">
        <f>AE29+N29</f>
        <v>99.03</v>
      </c>
      <c r="AT29" s="22">
        <f>AR29+AD29</f>
        <v>0.49222952865400016</v>
      </c>
    </row>
    <row r="30" spans="1:46" s="1" customFormat="1" ht="30" customHeight="1">
      <c r="A30" s="83"/>
      <c r="B30" s="86"/>
      <c r="C30" s="86"/>
      <c r="D30" s="86"/>
      <c r="E30" s="88"/>
      <c r="F30" s="86"/>
      <c r="G30" s="74"/>
      <c r="H30" s="74"/>
      <c r="I30" s="77"/>
      <c r="J30" s="80"/>
      <c r="K30" s="66"/>
      <c r="L30" s="66"/>
      <c r="M30" s="66"/>
      <c r="N30" s="69"/>
      <c r="O30" s="71"/>
      <c r="P30" s="3">
        <v>2</v>
      </c>
      <c r="Q30" s="3" t="s">
        <v>3</v>
      </c>
      <c r="R30" s="41">
        <v>0.084609</v>
      </c>
      <c r="S30" s="41">
        <v>0.0376</v>
      </c>
      <c r="T30" s="41">
        <v>0.007</v>
      </c>
      <c r="U30" s="41">
        <v>0.001135</v>
      </c>
      <c r="V30" s="41">
        <v>0.008924</v>
      </c>
      <c r="W30" s="41">
        <v>0.002597</v>
      </c>
      <c r="X30" s="43">
        <f aca="true" t="shared" si="2" ref="X30:X36">SUM(R30:W30)</f>
        <v>0.141865</v>
      </c>
      <c r="Y30" s="46"/>
      <c r="Z30" s="46"/>
      <c r="AA30" s="49"/>
      <c r="AB30" s="46"/>
      <c r="AC30" s="49"/>
      <c r="AD30" s="29">
        <f>X30+AA29+AC29</f>
        <v>0.193590980848</v>
      </c>
      <c r="AE30" s="59"/>
      <c r="AF30" s="62"/>
      <c r="AG30" s="46"/>
      <c r="AH30" s="46"/>
      <c r="AI30" s="49"/>
      <c r="AJ30" s="46"/>
      <c r="AK30" s="46"/>
      <c r="AL30" s="46"/>
      <c r="AM30" s="46"/>
      <c r="AN30" s="46"/>
      <c r="AO30" s="46"/>
      <c r="AP30" s="46"/>
      <c r="AQ30" s="49"/>
      <c r="AR30" s="52"/>
      <c r="AS30" s="56"/>
      <c r="AT30" s="24">
        <f>AR29+AD30</f>
        <v>0.6144385286540002</v>
      </c>
    </row>
    <row r="31" spans="1:46" s="1" customFormat="1" ht="30" customHeight="1">
      <c r="A31" s="83"/>
      <c r="B31" s="86"/>
      <c r="C31" s="86"/>
      <c r="D31" s="86"/>
      <c r="E31" s="88"/>
      <c r="F31" s="86"/>
      <c r="G31" s="74"/>
      <c r="H31" s="74"/>
      <c r="I31" s="77"/>
      <c r="J31" s="80"/>
      <c r="K31" s="66"/>
      <c r="L31" s="66"/>
      <c r="M31" s="66"/>
      <c r="N31" s="69"/>
      <c r="O31" s="71"/>
      <c r="P31" s="3">
        <v>3</v>
      </c>
      <c r="Q31" s="3" t="s">
        <v>4</v>
      </c>
      <c r="R31" s="41">
        <v>0.07744</v>
      </c>
      <c r="S31" s="41">
        <v>0.0217</v>
      </c>
      <c r="T31" s="41">
        <v>0.007</v>
      </c>
      <c r="U31" s="41">
        <v>0.001135</v>
      </c>
      <c r="V31" s="41">
        <v>0.008924</v>
      </c>
      <c r="W31" s="41">
        <v>0.002597</v>
      </c>
      <c r="X31" s="43">
        <f t="shared" si="2"/>
        <v>0.118796</v>
      </c>
      <c r="Y31" s="46"/>
      <c r="Z31" s="46"/>
      <c r="AA31" s="49"/>
      <c r="AB31" s="46"/>
      <c r="AC31" s="49"/>
      <c r="AD31" s="29">
        <f>X31+AA29+AC29</f>
        <v>0.170521980848</v>
      </c>
      <c r="AE31" s="59"/>
      <c r="AF31" s="62"/>
      <c r="AG31" s="46"/>
      <c r="AH31" s="46"/>
      <c r="AI31" s="49"/>
      <c r="AJ31" s="46"/>
      <c r="AK31" s="46"/>
      <c r="AL31" s="46"/>
      <c r="AM31" s="46"/>
      <c r="AN31" s="46"/>
      <c r="AO31" s="46"/>
      <c r="AP31" s="46"/>
      <c r="AQ31" s="49"/>
      <c r="AR31" s="52"/>
      <c r="AS31" s="56"/>
      <c r="AT31" s="24">
        <f>AR29+AD31</f>
        <v>0.5913695286540002</v>
      </c>
    </row>
    <row r="32" spans="1:46" s="1" customFormat="1" ht="30" customHeight="1">
      <c r="A32" s="83"/>
      <c r="B32" s="86"/>
      <c r="C32" s="86"/>
      <c r="D32" s="86"/>
      <c r="E32" s="88"/>
      <c r="F32" s="86"/>
      <c r="G32" s="74"/>
      <c r="H32" s="74"/>
      <c r="I32" s="77"/>
      <c r="J32" s="80"/>
      <c r="K32" s="66"/>
      <c r="L32" s="66"/>
      <c r="M32" s="66"/>
      <c r="N32" s="69"/>
      <c r="O32" s="71"/>
      <c r="P32" s="3">
        <v>4</v>
      </c>
      <c r="Q32" s="3" t="s">
        <v>20</v>
      </c>
      <c r="R32" s="41">
        <v>0.07744</v>
      </c>
      <c r="S32" s="41">
        <v>0.0173</v>
      </c>
      <c r="T32" s="41">
        <v>0.007</v>
      </c>
      <c r="U32" s="41">
        <v>0.001135</v>
      </c>
      <c r="V32" s="41">
        <v>0.008924</v>
      </c>
      <c r="W32" s="41">
        <v>0.002597</v>
      </c>
      <c r="X32" s="43">
        <f t="shared" si="2"/>
        <v>0.114396</v>
      </c>
      <c r="Y32" s="46"/>
      <c r="Z32" s="46"/>
      <c r="AA32" s="49"/>
      <c r="AB32" s="46"/>
      <c r="AC32" s="49"/>
      <c r="AD32" s="29">
        <f>X32+AA29+AC29</f>
        <v>0.166121980848</v>
      </c>
      <c r="AE32" s="59"/>
      <c r="AF32" s="62"/>
      <c r="AG32" s="46"/>
      <c r="AH32" s="46"/>
      <c r="AI32" s="49"/>
      <c r="AJ32" s="46"/>
      <c r="AK32" s="46"/>
      <c r="AL32" s="46"/>
      <c r="AM32" s="46"/>
      <c r="AN32" s="46"/>
      <c r="AO32" s="46"/>
      <c r="AP32" s="46"/>
      <c r="AQ32" s="49"/>
      <c r="AR32" s="52"/>
      <c r="AS32" s="56"/>
      <c r="AT32" s="24">
        <f>AR29+AD32</f>
        <v>0.5869695286540002</v>
      </c>
    </row>
    <row r="33" spans="1:46" s="1" customFormat="1" ht="30" customHeight="1">
      <c r="A33" s="83"/>
      <c r="B33" s="86"/>
      <c r="C33" s="86"/>
      <c r="D33" s="86"/>
      <c r="E33" s="88"/>
      <c r="F33" s="86"/>
      <c r="G33" s="74"/>
      <c r="H33" s="74"/>
      <c r="I33" s="77"/>
      <c r="J33" s="80"/>
      <c r="K33" s="66"/>
      <c r="L33" s="66"/>
      <c r="M33" s="66"/>
      <c r="N33" s="69"/>
      <c r="O33" s="71"/>
      <c r="P33" s="3">
        <v>5</v>
      </c>
      <c r="Q33" s="3" t="s">
        <v>63</v>
      </c>
      <c r="R33" s="41">
        <v>0.05789</v>
      </c>
      <c r="S33" s="41">
        <v>0.012</v>
      </c>
      <c r="T33" s="41">
        <v>0.007</v>
      </c>
      <c r="U33" s="41">
        <v>0.001135</v>
      </c>
      <c r="V33" s="41">
        <v>0.008924</v>
      </c>
      <c r="W33" s="41">
        <v>0.002597</v>
      </c>
      <c r="X33" s="43">
        <f t="shared" si="2"/>
        <v>0.089546</v>
      </c>
      <c r="Y33" s="46"/>
      <c r="Z33" s="46"/>
      <c r="AA33" s="49"/>
      <c r="AB33" s="46"/>
      <c r="AC33" s="49"/>
      <c r="AD33" s="29">
        <f>X33+AA29+AC29</f>
        <v>0.141271980848</v>
      </c>
      <c r="AE33" s="59"/>
      <c r="AF33" s="63"/>
      <c r="AG33" s="46"/>
      <c r="AH33" s="46"/>
      <c r="AI33" s="49"/>
      <c r="AJ33" s="46"/>
      <c r="AK33" s="46"/>
      <c r="AL33" s="46"/>
      <c r="AM33" s="46"/>
      <c r="AN33" s="46"/>
      <c r="AO33" s="46"/>
      <c r="AP33" s="46"/>
      <c r="AQ33" s="49"/>
      <c r="AR33" s="53"/>
      <c r="AS33" s="56"/>
      <c r="AT33" s="24">
        <f>AR29+AD33</f>
        <v>0.5621195286540002</v>
      </c>
    </row>
    <row r="34" spans="1:46" s="1" customFormat="1" ht="30" customHeight="1">
      <c r="A34" s="83"/>
      <c r="B34" s="86"/>
      <c r="C34" s="86"/>
      <c r="D34" s="86"/>
      <c r="E34" s="88"/>
      <c r="F34" s="86"/>
      <c r="G34" s="74"/>
      <c r="H34" s="74"/>
      <c r="I34" s="77"/>
      <c r="J34" s="80"/>
      <c r="K34" s="66"/>
      <c r="L34" s="66"/>
      <c r="M34" s="66"/>
      <c r="N34" s="69"/>
      <c r="O34" s="71"/>
      <c r="P34" s="3">
        <v>6</v>
      </c>
      <c r="Q34" s="3" t="s">
        <v>6</v>
      </c>
      <c r="R34" s="41">
        <v>0.029325</v>
      </c>
      <c r="S34" s="41">
        <v>0.0042</v>
      </c>
      <c r="T34" s="41">
        <v>0.007</v>
      </c>
      <c r="U34" s="41">
        <v>0.001135</v>
      </c>
      <c r="V34" s="41">
        <v>0.008924</v>
      </c>
      <c r="W34" s="41">
        <v>0.002597</v>
      </c>
      <c r="X34" s="43">
        <f t="shared" si="2"/>
        <v>0.053181</v>
      </c>
      <c r="Y34" s="46"/>
      <c r="Z34" s="46"/>
      <c r="AA34" s="49"/>
      <c r="AB34" s="46"/>
      <c r="AC34" s="49"/>
      <c r="AD34" s="29">
        <f>X34+AA29+AC29</f>
        <v>0.10490698084800001</v>
      </c>
      <c r="AE34" s="59"/>
      <c r="AF34" s="63"/>
      <c r="AG34" s="46"/>
      <c r="AH34" s="46"/>
      <c r="AI34" s="49"/>
      <c r="AJ34" s="46"/>
      <c r="AK34" s="46"/>
      <c r="AL34" s="46"/>
      <c r="AM34" s="46"/>
      <c r="AN34" s="46"/>
      <c r="AO34" s="46"/>
      <c r="AP34" s="46"/>
      <c r="AQ34" s="49"/>
      <c r="AR34" s="53"/>
      <c r="AS34" s="56"/>
      <c r="AT34" s="24">
        <f>AR29+AD34</f>
        <v>0.5257545286540002</v>
      </c>
    </row>
    <row r="35" spans="1:46" s="1" customFormat="1" ht="30" customHeight="1">
      <c r="A35" s="83"/>
      <c r="B35" s="86"/>
      <c r="C35" s="86"/>
      <c r="D35" s="86"/>
      <c r="E35" s="88"/>
      <c r="F35" s="86"/>
      <c r="G35" s="74"/>
      <c r="H35" s="74"/>
      <c r="I35" s="77"/>
      <c r="J35" s="80"/>
      <c r="K35" s="66"/>
      <c r="L35" s="66"/>
      <c r="M35" s="66"/>
      <c r="N35" s="69"/>
      <c r="O35" s="71"/>
      <c r="P35" s="3">
        <v>7</v>
      </c>
      <c r="Q35" s="3" t="s">
        <v>8</v>
      </c>
      <c r="R35" s="41">
        <v>0.015206</v>
      </c>
      <c r="S35" s="41">
        <v>0</v>
      </c>
      <c r="T35" s="41">
        <v>0.007</v>
      </c>
      <c r="U35" s="41">
        <v>0.001135</v>
      </c>
      <c r="V35" s="41">
        <v>0.008924</v>
      </c>
      <c r="W35" s="41">
        <v>0.002597</v>
      </c>
      <c r="X35" s="43">
        <f t="shared" si="2"/>
        <v>0.034862000000000004</v>
      </c>
      <c r="Y35" s="46"/>
      <c r="Z35" s="46"/>
      <c r="AA35" s="49"/>
      <c r="AB35" s="46"/>
      <c r="AC35" s="49"/>
      <c r="AD35" s="29">
        <f>X35+AA29+AC29</f>
        <v>0.08658798084800003</v>
      </c>
      <c r="AE35" s="59"/>
      <c r="AF35" s="63"/>
      <c r="AG35" s="46"/>
      <c r="AH35" s="46"/>
      <c r="AI35" s="49"/>
      <c r="AJ35" s="46"/>
      <c r="AK35" s="46"/>
      <c r="AL35" s="46"/>
      <c r="AM35" s="46"/>
      <c r="AN35" s="46"/>
      <c r="AO35" s="46"/>
      <c r="AP35" s="46"/>
      <c r="AQ35" s="49"/>
      <c r="AR35" s="53"/>
      <c r="AS35" s="56"/>
      <c r="AT35" s="24">
        <f>AR29+AD35</f>
        <v>0.5074355286540002</v>
      </c>
    </row>
    <row r="36" spans="1:46" s="1" customFormat="1" ht="30" customHeight="1" thickBot="1">
      <c r="A36" s="84"/>
      <c r="B36" s="87"/>
      <c r="C36" s="87"/>
      <c r="D36" s="87"/>
      <c r="E36" s="89"/>
      <c r="F36" s="87"/>
      <c r="G36" s="75"/>
      <c r="H36" s="75"/>
      <c r="I36" s="78"/>
      <c r="J36" s="81"/>
      <c r="K36" s="67"/>
      <c r="L36" s="67"/>
      <c r="M36" s="67"/>
      <c r="N36" s="70"/>
      <c r="O36" s="72"/>
      <c r="P36" s="23">
        <v>8</v>
      </c>
      <c r="Q36" s="23" t="s">
        <v>7</v>
      </c>
      <c r="R36" s="42">
        <v>0.004236</v>
      </c>
      <c r="S36" s="42">
        <v>0</v>
      </c>
      <c r="T36" s="42">
        <v>0.007</v>
      </c>
      <c r="U36" s="42">
        <v>0.001135</v>
      </c>
      <c r="V36" s="42">
        <v>0.008924</v>
      </c>
      <c r="W36" s="42">
        <v>0.002597</v>
      </c>
      <c r="X36" s="44">
        <f t="shared" si="2"/>
        <v>0.023892</v>
      </c>
      <c r="Y36" s="47"/>
      <c r="Z36" s="47"/>
      <c r="AA36" s="50"/>
      <c r="AB36" s="47"/>
      <c r="AC36" s="50"/>
      <c r="AD36" s="30">
        <f>X36+AA29+AC29</f>
        <v>0.07561798084800002</v>
      </c>
      <c r="AE36" s="60"/>
      <c r="AF36" s="64"/>
      <c r="AG36" s="47"/>
      <c r="AH36" s="47"/>
      <c r="AI36" s="50"/>
      <c r="AJ36" s="47"/>
      <c r="AK36" s="47"/>
      <c r="AL36" s="47"/>
      <c r="AM36" s="47"/>
      <c r="AN36" s="47"/>
      <c r="AO36" s="47"/>
      <c r="AP36" s="47"/>
      <c r="AQ36" s="50"/>
      <c r="AR36" s="54"/>
      <c r="AS36" s="57"/>
      <c r="AT36" s="25">
        <f>AR29+AD36</f>
        <v>0.4964655286540002</v>
      </c>
    </row>
    <row r="37" spans="1:46" s="1" customFormat="1" ht="30" customHeight="1">
      <c r="A37" s="82" t="s">
        <v>75</v>
      </c>
      <c r="B37" s="85">
        <v>34264201</v>
      </c>
      <c r="C37" s="85" t="s">
        <v>111</v>
      </c>
      <c r="D37" s="85" t="s">
        <v>76</v>
      </c>
      <c r="E37" s="85">
        <v>1</v>
      </c>
      <c r="F37" s="85" t="s">
        <v>112</v>
      </c>
      <c r="G37" s="73">
        <v>0.03862</v>
      </c>
      <c r="H37" s="73">
        <v>0.03874</v>
      </c>
      <c r="I37" s="76">
        <f>G37+(G37-H37)</f>
        <v>0.038500000000000006</v>
      </c>
      <c r="J37" s="79">
        <v>52.27</v>
      </c>
      <c r="K37" s="65">
        <v>17.15</v>
      </c>
      <c r="L37" s="65">
        <v>1.22</v>
      </c>
      <c r="M37" s="65">
        <v>-27.01</v>
      </c>
      <c r="N37" s="68">
        <f>J37+K37+L37+M37</f>
        <v>43.629999999999995</v>
      </c>
      <c r="O37" s="48">
        <v>0</v>
      </c>
      <c r="P37" s="20">
        <v>1</v>
      </c>
      <c r="Q37" s="20" t="s">
        <v>2</v>
      </c>
      <c r="R37" s="21">
        <v>0</v>
      </c>
      <c r="S37" s="21">
        <v>0</v>
      </c>
      <c r="T37" s="21">
        <v>0.007</v>
      </c>
      <c r="U37" s="21">
        <v>0.001135</v>
      </c>
      <c r="V37" s="21">
        <v>0.008924</v>
      </c>
      <c r="W37" s="21">
        <v>0.002597</v>
      </c>
      <c r="X37" s="26">
        <f>SUM(R37:W37)</f>
        <v>0.019655999999999996</v>
      </c>
      <c r="Y37" s="45">
        <v>0.978539</v>
      </c>
      <c r="Z37" s="45">
        <v>0.030642</v>
      </c>
      <c r="AA37" s="48">
        <f>(Y37+Z37)*I37</f>
        <v>0.03885346850000001</v>
      </c>
      <c r="AB37" s="45">
        <v>0.329691</v>
      </c>
      <c r="AC37" s="48">
        <f>AB37*I37</f>
        <v>0.012693103500000002</v>
      </c>
      <c r="AD37" s="28">
        <f>X37+AA37+AC37</f>
        <v>0.071202572</v>
      </c>
      <c r="AE37" s="58">
        <v>55.4</v>
      </c>
      <c r="AF37" s="61">
        <v>0.0048</v>
      </c>
      <c r="AG37" s="45">
        <v>0.930484</v>
      </c>
      <c r="AH37" s="45">
        <v>9.802175</v>
      </c>
      <c r="AI37" s="48">
        <f>(AG37+AH37)*I37</f>
        <v>0.4132073715000001</v>
      </c>
      <c r="AJ37" s="45">
        <v>0</v>
      </c>
      <c r="AK37" s="45">
        <v>0.000402</v>
      </c>
      <c r="AL37" s="45">
        <v>0</v>
      </c>
      <c r="AM37" s="45">
        <v>0</v>
      </c>
      <c r="AN37" s="45">
        <v>0</v>
      </c>
      <c r="AO37" s="45">
        <v>0</v>
      </c>
      <c r="AP37" s="45">
        <v>0.001</v>
      </c>
      <c r="AQ37" s="48">
        <f>AJ37+AK37+AL37+AM37+AN37+AO37+AP37</f>
        <v>0.001402</v>
      </c>
      <c r="AR37" s="51">
        <f>AF37+AI37+AQ37</f>
        <v>0.4194093715000001</v>
      </c>
      <c r="AS37" s="55">
        <f>AE37+N37</f>
        <v>99.03</v>
      </c>
      <c r="AT37" s="22">
        <f>AR37+AD37</f>
        <v>0.49061194350000015</v>
      </c>
    </row>
    <row r="38" spans="1:46" s="1" customFormat="1" ht="30" customHeight="1">
      <c r="A38" s="83"/>
      <c r="B38" s="86"/>
      <c r="C38" s="86"/>
      <c r="D38" s="86"/>
      <c r="E38" s="88"/>
      <c r="F38" s="86"/>
      <c r="G38" s="74"/>
      <c r="H38" s="74"/>
      <c r="I38" s="77"/>
      <c r="J38" s="80"/>
      <c r="K38" s="66"/>
      <c r="L38" s="66"/>
      <c r="M38" s="66"/>
      <c r="N38" s="69"/>
      <c r="O38" s="71"/>
      <c r="P38" s="3">
        <v>2</v>
      </c>
      <c r="Q38" s="3" t="s">
        <v>3</v>
      </c>
      <c r="R38" s="41">
        <v>0.084609</v>
      </c>
      <c r="S38" s="41">
        <v>0.0376</v>
      </c>
      <c r="T38" s="41">
        <v>0.007</v>
      </c>
      <c r="U38" s="41">
        <v>0.001135</v>
      </c>
      <c r="V38" s="41">
        <v>0.008924</v>
      </c>
      <c r="W38" s="41">
        <v>0.002597</v>
      </c>
      <c r="X38" s="43">
        <f aca="true" t="shared" si="3" ref="X38:X44">SUM(R38:W38)</f>
        <v>0.141865</v>
      </c>
      <c r="Y38" s="46"/>
      <c r="Z38" s="46"/>
      <c r="AA38" s="49"/>
      <c r="AB38" s="46"/>
      <c r="AC38" s="49"/>
      <c r="AD38" s="29">
        <f>X38+AA37+AC37</f>
        <v>0.193411572</v>
      </c>
      <c r="AE38" s="59"/>
      <c r="AF38" s="62"/>
      <c r="AG38" s="46"/>
      <c r="AH38" s="46"/>
      <c r="AI38" s="49"/>
      <c r="AJ38" s="46"/>
      <c r="AK38" s="46"/>
      <c r="AL38" s="46"/>
      <c r="AM38" s="46"/>
      <c r="AN38" s="46"/>
      <c r="AO38" s="46"/>
      <c r="AP38" s="46"/>
      <c r="AQ38" s="49"/>
      <c r="AR38" s="52"/>
      <c r="AS38" s="56"/>
      <c r="AT38" s="24">
        <f>AR37+AD38</f>
        <v>0.6128209435000002</v>
      </c>
    </row>
    <row r="39" spans="1:46" s="1" customFormat="1" ht="30" customHeight="1">
      <c r="A39" s="83"/>
      <c r="B39" s="86"/>
      <c r="C39" s="86"/>
      <c r="D39" s="86"/>
      <c r="E39" s="88"/>
      <c r="F39" s="86"/>
      <c r="G39" s="74"/>
      <c r="H39" s="74"/>
      <c r="I39" s="77"/>
      <c r="J39" s="80"/>
      <c r="K39" s="66"/>
      <c r="L39" s="66"/>
      <c r="M39" s="66"/>
      <c r="N39" s="69"/>
      <c r="O39" s="71"/>
      <c r="P39" s="3">
        <v>3</v>
      </c>
      <c r="Q39" s="3" t="s">
        <v>4</v>
      </c>
      <c r="R39" s="41">
        <v>0.07744</v>
      </c>
      <c r="S39" s="41">
        <v>0.0217</v>
      </c>
      <c r="T39" s="41">
        <v>0.007</v>
      </c>
      <c r="U39" s="41">
        <v>0.001135</v>
      </c>
      <c r="V39" s="41">
        <v>0.008924</v>
      </c>
      <c r="W39" s="41">
        <v>0.002597</v>
      </c>
      <c r="X39" s="43">
        <f t="shared" si="3"/>
        <v>0.118796</v>
      </c>
      <c r="Y39" s="46"/>
      <c r="Z39" s="46"/>
      <c r="AA39" s="49"/>
      <c r="AB39" s="46"/>
      <c r="AC39" s="49"/>
      <c r="AD39" s="29">
        <f>X39+AA37+AC37</f>
        <v>0.170342572</v>
      </c>
      <c r="AE39" s="59"/>
      <c r="AF39" s="62"/>
      <c r="AG39" s="46"/>
      <c r="AH39" s="46"/>
      <c r="AI39" s="49"/>
      <c r="AJ39" s="46"/>
      <c r="AK39" s="46"/>
      <c r="AL39" s="46"/>
      <c r="AM39" s="46"/>
      <c r="AN39" s="46"/>
      <c r="AO39" s="46"/>
      <c r="AP39" s="46"/>
      <c r="AQ39" s="49"/>
      <c r="AR39" s="52"/>
      <c r="AS39" s="56"/>
      <c r="AT39" s="24">
        <f>AR37+AD39</f>
        <v>0.5897519435000002</v>
      </c>
    </row>
    <row r="40" spans="1:46" s="1" customFormat="1" ht="30" customHeight="1">
      <c r="A40" s="83"/>
      <c r="B40" s="86"/>
      <c r="C40" s="86"/>
      <c r="D40" s="86"/>
      <c r="E40" s="88"/>
      <c r="F40" s="86"/>
      <c r="G40" s="74"/>
      <c r="H40" s="74"/>
      <c r="I40" s="77"/>
      <c r="J40" s="80"/>
      <c r="K40" s="66"/>
      <c r="L40" s="66"/>
      <c r="M40" s="66"/>
      <c r="N40" s="69"/>
      <c r="O40" s="71"/>
      <c r="P40" s="3">
        <v>4</v>
      </c>
      <c r="Q40" s="3" t="s">
        <v>20</v>
      </c>
      <c r="R40" s="41">
        <v>0.07744</v>
      </c>
      <c r="S40" s="41">
        <v>0.0173</v>
      </c>
      <c r="T40" s="41">
        <v>0.007</v>
      </c>
      <c r="U40" s="41">
        <v>0.001135</v>
      </c>
      <c r="V40" s="41">
        <v>0.008924</v>
      </c>
      <c r="W40" s="41">
        <v>0.002597</v>
      </c>
      <c r="X40" s="43">
        <f t="shared" si="3"/>
        <v>0.114396</v>
      </c>
      <c r="Y40" s="46"/>
      <c r="Z40" s="46"/>
      <c r="AA40" s="49"/>
      <c r="AB40" s="46"/>
      <c r="AC40" s="49"/>
      <c r="AD40" s="29">
        <f>X40+AA37+AC37</f>
        <v>0.165942572</v>
      </c>
      <c r="AE40" s="59"/>
      <c r="AF40" s="62"/>
      <c r="AG40" s="46"/>
      <c r="AH40" s="46"/>
      <c r="AI40" s="49"/>
      <c r="AJ40" s="46"/>
      <c r="AK40" s="46"/>
      <c r="AL40" s="46"/>
      <c r="AM40" s="46"/>
      <c r="AN40" s="46"/>
      <c r="AO40" s="46"/>
      <c r="AP40" s="46"/>
      <c r="AQ40" s="49"/>
      <c r="AR40" s="52"/>
      <c r="AS40" s="56"/>
      <c r="AT40" s="24">
        <f>AR37+AD40</f>
        <v>0.5853519435000001</v>
      </c>
    </row>
    <row r="41" spans="1:46" s="1" customFormat="1" ht="30" customHeight="1">
      <c r="A41" s="83"/>
      <c r="B41" s="86"/>
      <c r="C41" s="86"/>
      <c r="D41" s="86"/>
      <c r="E41" s="88"/>
      <c r="F41" s="86"/>
      <c r="G41" s="74"/>
      <c r="H41" s="74"/>
      <c r="I41" s="77"/>
      <c r="J41" s="80"/>
      <c r="K41" s="66"/>
      <c r="L41" s="66"/>
      <c r="M41" s="66"/>
      <c r="N41" s="69"/>
      <c r="O41" s="71"/>
      <c r="P41" s="3">
        <v>5</v>
      </c>
      <c r="Q41" s="3" t="s">
        <v>63</v>
      </c>
      <c r="R41" s="41">
        <v>0.05789</v>
      </c>
      <c r="S41" s="41">
        <v>0.012</v>
      </c>
      <c r="T41" s="41">
        <v>0.007</v>
      </c>
      <c r="U41" s="41">
        <v>0.001135</v>
      </c>
      <c r="V41" s="41">
        <v>0.008924</v>
      </c>
      <c r="W41" s="41">
        <v>0.002597</v>
      </c>
      <c r="X41" s="43">
        <f t="shared" si="3"/>
        <v>0.089546</v>
      </c>
      <c r="Y41" s="46"/>
      <c r="Z41" s="46"/>
      <c r="AA41" s="49"/>
      <c r="AB41" s="46"/>
      <c r="AC41" s="49"/>
      <c r="AD41" s="29">
        <f>X41+AA37+AC37</f>
        <v>0.141092572</v>
      </c>
      <c r="AE41" s="59"/>
      <c r="AF41" s="63"/>
      <c r="AG41" s="46"/>
      <c r="AH41" s="46"/>
      <c r="AI41" s="49"/>
      <c r="AJ41" s="46"/>
      <c r="AK41" s="46"/>
      <c r="AL41" s="46"/>
      <c r="AM41" s="46"/>
      <c r="AN41" s="46"/>
      <c r="AO41" s="46"/>
      <c r="AP41" s="46"/>
      <c r="AQ41" s="49"/>
      <c r="AR41" s="53"/>
      <c r="AS41" s="56"/>
      <c r="AT41" s="24">
        <f>AR37+AD41</f>
        <v>0.5605019435000002</v>
      </c>
    </row>
    <row r="42" spans="1:46" s="1" customFormat="1" ht="30" customHeight="1">
      <c r="A42" s="83"/>
      <c r="B42" s="86"/>
      <c r="C42" s="86"/>
      <c r="D42" s="86"/>
      <c r="E42" s="88"/>
      <c r="F42" s="86"/>
      <c r="G42" s="74"/>
      <c r="H42" s="74"/>
      <c r="I42" s="77"/>
      <c r="J42" s="80"/>
      <c r="K42" s="66"/>
      <c r="L42" s="66"/>
      <c r="M42" s="66"/>
      <c r="N42" s="69"/>
      <c r="O42" s="71"/>
      <c r="P42" s="3">
        <v>6</v>
      </c>
      <c r="Q42" s="3" t="s">
        <v>6</v>
      </c>
      <c r="R42" s="41">
        <v>0.029325</v>
      </c>
      <c r="S42" s="41">
        <v>0.0042</v>
      </c>
      <c r="T42" s="41">
        <v>0.007</v>
      </c>
      <c r="U42" s="41">
        <v>0.001135</v>
      </c>
      <c r="V42" s="41">
        <v>0.008924</v>
      </c>
      <c r="W42" s="41">
        <v>0.002597</v>
      </c>
      <c r="X42" s="43">
        <f t="shared" si="3"/>
        <v>0.053181</v>
      </c>
      <c r="Y42" s="46"/>
      <c r="Z42" s="46"/>
      <c r="AA42" s="49"/>
      <c r="AB42" s="46"/>
      <c r="AC42" s="49"/>
      <c r="AD42" s="29">
        <f>X42+AA37+AC37</f>
        <v>0.104727572</v>
      </c>
      <c r="AE42" s="59"/>
      <c r="AF42" s="63"/>
      <c r="AG42" s="46"/>
      <c r="AH42" s="46"/>
      <c r="AI42" s="49"/>
      <c r="AJ42" s="46"/>
      <c r="AK42" s="46"/>
      <c r="AL42" s="46"/>
      <c r="AM42" s="46"/>
      <c r="AN42" s="46"/>
      <c r="AO42" s="46"/>
      <c r="AP42" s="46"/>
      <c r="AQ42" s="49"/>
      <c r="AR42" s="53"/>
      <c r="AS42" s="56"/>
      <c r="AT42" s="24">
        <f>AR37+AD42</f>
        <v>0.5241369435000002</v>
      </c>
    </row>
    <row r="43" spans="1:46" s="1" customFormat="1" ht="30" customHeight="1">
      <c r="A43" s="83"/>
      <c r="B43" s="86"/>
      <c r="C43" s="86"/>
      <c r="D43" s="86"/>
      <c r="E43" s="88"/>
      <c r="F43" s="86"/>
      <c r="G43" s="74"/>
      <c r="H43" s="74"/>
      <c r="I43" s="77"/>
      <c r="J43" s="80"/>
      <c r="K43" s="66"/>
      <c r="L43" s="66"/>
      <c r="M43" s="66"/>
      <c r="N43" s="69"/>
      <c r="O43" s="71"/>
      <c r="P43" s="3">
        <v>7</v>
      </c>
      <c r="Q43" s="3" t="s">
        <v>8</v>
      </c>
      <c r="R43" s="41">
        <v>0.015206</v>
      </c>
      <c r="S43" s="41">
        <v>0</v>
      </c>
      <c r="T43" s="41">
        <v>0.007</v>
      </c>
      <c r="U43" s="41">
        <v>0.001135</v>
      </c>
      <c r="V43" s="41">
        <v>0.008924</v>
      </c>
      <c r="W43" s="41">
        <v>0.002597</v>
      </c>
      <c r="X43" s="43">
        <f t="shared" si="3"/>
        <v>0.034862000000000004</v>
      </c>
      <c r="Y43" s="46"/>
      <c r="Z43" s="46"/>
      <c r="AA43" s="49"/>
      <c r="AB43" s="46"/>
      <c r="AC43" s="49"/>
      <c r="AD43" s="29">
        <f>X43+AA37+AC37</f>
        <v>0.08640857200000002</v>
      </c>
      <c r="AE43" s="59"/>
      <c r="AF43" s="63"/>
      <c r="AG43" s="46"/>
      <c r="AH43" s="46"/>
      <c r="AI43" s="49"/>
      <c r="AJ43" s="46"/>
      <c r="AK43" s="46"/>
      <c r="AL43" s="46"/>
      <c r="AM43" s="46"/>
      <c r="AN43" s="46"/>
      <c r="AO43" s="46"/>
      <c r="AP43" s="46"/>
      <c r="AQ43" s="49"/>
      <c r="AR43" s="53"/>
      <c r="AS43" s="56"/>
      <c r="AT43" s="24">
        <f>AR37+AD43</f>
        <v>0.5058179435000001</v>
      </c>
    </row>
    <row r="44" spans="1:46" s="1" customFormat="1" ht="30" customHeight="1" thickBot="1">
      <c r="A44" s="84"/>
      <c r="B44" s="87"/>
      <c r="C44" s="87"/>
      <c r="D44" s="87"/>
      <c r="E44" s="89"/>
      <c r="F44" s="87"/>
      <c r="G44" s="75"/>
      <c r="H44" s="75"/>
      <c r="I44" s="78"/>
      <c r="J44" s="81"/>
      <c r="K44" s="67"/>
      <c r="L44" s="67"/>
      <c r="M44" s="67"/>
      <c r="N44" s="70"/>
      <c r="O44" s="72"/>
      <c r="P44" s="23">
        <v>8</v>
      </c>
      <c r="Q44" s="23" t="s">
        <v>7</v>
      </c>
      <c r="R44" s="42">
        <v>0.004236</v>
      </c>
      <c r="S44" s="42">
        <v>0</v>
      </c>
      <c r="T44" s="42">
        <v>0.007</v>
      </c>
      <c r="U44" s="42">
        <v>0.001135</v>
      </c>
      <c r="V44" s="42">
        <v>0.008924</v>
      </c>
      <c r="W44" s="42">
        <v>0.002597</v>
      </c>
      <c r="X44" s="44">
        <f t="shared" si="3"/>
        <v>0.023892</v>
      </c>
      <c r="Y44" s="47"/>
      <c r="Z44" s="47"/>
      <c r="AA44" s="50"/>
      <c r="AB44" s="47"/>
      <c r="AC44" s="50"/>
      <c r="AD44" s="30">
        <f>X44+AA37+AC37</f>
        <v>0.07543857200000001</v>
      </c>
      <c r="AE44" s="60"/>
      <c r="AF44" s="64"/>
      <c r="AG44" s="47"/>
      <c r="AH44" s="47"/>
      <c r="AI44" s="50"/>
      <c r="AJ44" s="47"/>
      <c r="AK44" s="47"/>
      <c r="AL44" s="47"/>
      <c r="AM44" s="47"/>
      <c r="AN44" s="47"/>
      <c r="AO44" s="47"/>
      <c r="AP44" s="47"/>
      <c r="AQ44" s="50"/>
      <c r="AR44" s="54"/>
      <c r="AS44" s="57"/>
      <c r="AT44" s="25">
        <f>AR37+AD44</f>
        <v>0.49484794350000016</v>
      </c>
    </row>
    <row r="46" ht="15.75" thickBot="1"/>
    <row r="47" spans="1:5" ht="30" customHeight="1">
      <c r="A47" s="99" t="s">
        <v>23</v>
      </c>
      <c r="B47" s="100"/>
      <c r="C47" s="100"/>
      <c r="D47" s="100"/>
      <c r="E47" s="101"/>
    </row>
    <row r="48" spans="1:5" ht="30" customHeight="1">
      <c r="A48" s="15" t="s">
        <v>75</v>
      </c>
      <c r="B48" s="102" t="s">
        <v>24</v>
      </c>
      <c r="C48" s="102"/>
      <c r="D48" s="102"/>
      <c r="E48" s="103"/>
    </row>
    <row r="49" spans="1:5" ht="30" customHeight="1">
      <c r="A49" s="15">
        <v>0</v>
      </c>
      <c r="B49" s="104" t="s">
        <v>25</v>
      </c>
      <c r="C49" s="104"/>
      <c r="D49" s="104"/>
      <c r="E49" s="105"/>
    </row>
    <row r="50" spans="1:5" ht="30" customHeight="1">
      <c r="A50" s="15">
        <v>1</v>
      </c>
      <c r="B50" s="104" t="s">
        <v>67</v>
      </c>
      <c r="C50" s="104"/>
      <c r="D50" s="104"/>
      <c r="E50" s="105"/>
    </row>
    <row r="51" spans="1:5" ht="30" customHeight="1">
      <c r="A51" s="15">
        <v>2</v>
      </c>
      <c r="B51" s="106" t="s">
        <v>68</v>
      </c>
      <c r="C51" s="107"/>
      <c r="D51" s="107"/>
      <c r="E51" s="108"/>
    </row>
    <row r="52" spans="1:5" ht="30" customHeight="1">
      <c r="A52" s="15">
        <v>3</v>
      </c>
      <c r="B52" s="106" t="s">
        <v>69</v>
      </c>
      <c r="C52" s="107"/>
      <c r="D52" s="107"/>
      <c r="E52" s="108"/>
    </row>
    <row r="53" spans="1:5" ht="30" customHeight="1">
      <c r="A53" s="15" t="s">
        <v>31</v>
      </c>
      <c r="B53" s="104" t="s">
        <v>33</v>
      </c>
      <c r="C53" s="104"/>
      <c r="D53" s="104"/>
      <c r="E53" s="105"/>
    </row>
    <row r="54" spans="1:5" ht="30" customHeight="1">
      <c r="A54" s="15" t="s">
        <v>32</v>
      </c>
      <c r="B54" s="104" t="s">
        <v>34</v>
      </c>
      <c r="C54" s="104"/>
      <c r="D54" s="104"/>
      <c r="E54" s="105"/>
    </row>
    <row r="55" spans="1:5" ht="30" customHeight="1">
      <c r="A55" s="15" t="s">
        <v>35</v>
      </c>
      <c r="B55" s="104" t="s">
        <v>42</v>
      </c>
      <c r="C55" s="104"/>
      <c r="D55" s="104"/>
      <c r="E55" s="105"/>
    </row>
    <row r="56" spans="1:5" ht="30" customHeight="1">
      <c r="A56" s="15" t="s">
        <v>65</v>
      </c>
      <c r="B56" s="106" t="s">
        <v>66</v>
      </c>
      <c r="C56" s="107"/>
      <c r="D56" s="107"/>
      <c r="E56" s="108"/>
    </row>
    <row r="57" spans="1:5" ht="30" customHeight="1">
      <c r="A57" s="15" t="s">
        <v>36</v>
      </c>
      <c r="B57" s="104" t="s">
        <v>37</v>
      </c>
      <c r="C57" s="104"/>
      <c r="D57" s="104"/>
      <c r="E57" s="105"/>
    </row>
    <row r="58" spans="1:5" ht="30" customHeight="1">
      <c r="A58" s="15" t="s">
        <v>38</v>
      </c>
      <c r="B58" s="106" t="s">
        <v>55</v>
      </c>
      <c r="C58" s="107"/>
      <c r="D58" s="107"/>
      <c r="E58" s="108"/>
    </row>
    <row r="59" spans="1:5" ht="30" customHeight="1">
      <c r="A59" s="15" t="s">
        <v>39</v>
      </c>
      <c r="B59" s="106" t="s">
        <v>59</v>
      </c>
      <c r="C59" s="107"/>
      <c r="D59" s="107"/>
      <c r="E59" s="108"/>
    </row>
    <row r="60" spans="1:5" ht="30" customHeight="1">
      <c r="A60" s="15" t="s">
        <v>40</v>
      </c>
      <c r="B60" s="106" t="s">
        <v>54</v>
      </c>
      <c r="C60" s="107"/>
      <c r="D60" s="107"/>
      <c r="E60" s="108"/>
    </row>
    <row r="61" spans="1:5" ht="30" customHeight="1">
      <c r="A61" s="15" t="s">
        <v>41</v>
      </c>
      <c r="B61" s="106" t="s">
        <v>48</v>
      </c>
      <c r="C61" s="107"/>
      <c r="D61" s="107"/>
      <c r="E61" s="108"/>
    </row>
    <row r="62" spans="1:5" ht="30" customHeight="1">
      <c r="A62" s="15" t="s">
        <v>73</v>
      </c>
      <c r="B62" s="106" t="s">
        <v>87</v>
      </c>
      <c r="C62" s="107"/>
      <c r="D62" s="107"/>
      <c r="E62" s="108"/>
    </row>
    <row r="63" spans="1:5" ht="30" customHeight="1">
      <c r="A63" s="15" t="s">
        <v>43</v>
      </c>
      <c r="B63" s="106" t="s">
        <v>49</v>
      </c>
      <c r="C63" s="107"/>
      <c r="D63" s="107"/>
      <c r="E63" s="108"/>
    </row>
    <row r="64" spans="1:5" ht="30" customHeight="1">
      <c r="A64" s="15" t="s">
        <v>44</v>
      </c>
      <c r="B64" s="106" t="s">
        <v>50</v>
      </c>
      <c r="C64" s="107"/>
      <c r="D64" s="107"/>
      <c r="E64" s="108"/>
    </row>
    <row r="65" spans="1:5" ht="30" customHeight="1">
      <c r="A65" s="15" t="s">
        <v>45</v>
      </c>
      <c r="B65" s="106" t="s">
        <v>53</v>
      </c>
      <c r="C65" s="107"/>
      <c r="D65" s="107"/>
      <c r="E65" s="108"/>
    </row>
    <row r="66" spans="1:5" ht="30" customHeight="1">
      <c r="A66" s="15" t="s">
        <v>46</v>
      </c>
      <c r="B66" s="106" t="s">
        <v>51</v>
      </c>
      <c r="C66" s="107"/>
      <c r="D66" s="107"/>
      <c r="E66" s="108"/>
    </row>
    <row r="67" spans="1:5" ht="30" customHeight="1" thickBot="1">
      <c r="A67" s="16" t="s">
        <v>47</v>
      </c>
      <c r="B67" s="109" t="s">
        <v>52</v>
      </c>
      <c r="C67" s="110"/>
      <c r="D67" s="110"/>
      <c r="E67" s="111"/>
    </row>
    <row r="68" spans="1:5" ht="30" customHeight="1">
      <c r="A68" s="13"/>
      <c r="B68" s="14"/>
      <c r="C68" s="14"/>
      <c r="D68" s="14"/>
      <c r="E68" s="14"/>
    </row>
    <row r="69" ht="30" customHeight="1" thickBot="1">
      <c r="A69" s="4"/>
    </row>
    <row r="70" spans="1:5" ht="30" customHeight="1" thickBot="1">
      <c r="A70" s="96" t="s">
        <v>64</v>
      </c>
      <c r="B70" s="97"/>
      <c r="C70" s="97"/>
      <c r="D70" s="97"/>
      <c r="E70" s="98"/>
    </row>
    <row r="71" spans="1:5" ht="49.5" customHeight="1">
      <c r="A71" s="32" t="s">
        <v>5</v>
      </c>
      <c r="B71" s="33" t="s">
        <v>13</v>
      </c>
      <c r="C71" s="34" t="s">
        <v>74</v>
      </c>
      <c r="D71" s="34" t="s">
        <v>86</v>
      </c>
      <c r="E71" s="35" t="s">
        <v>26</v>
      </c>
    </row>
    <row r="72" spans="1:5" ht="30" customHeight="1">
      <c r="A72" s="9">
        <v>1</v>
      </c>
      <c r="B72" s="3" t="s">
        <v>2</v>
      </c>
      <c r="C72" s="43">
        <v>0.044</v>
      </c>
      <c r="D72" s="43">
        <v>0.022</v>
      </c>
      <c r="E72" s="5">
        <v>0.1</v>
      </c>
    </row>
    <row r="73" spans="1:5" ht="30" customHeight="1">
      <c r="A73" s="9">
        <v>2</v>
      </c>
      <c r="B73" s="3" t="s">
        <v>3</v>
      </c>
      <c r="C73" s="43">
        <v>0.175</v>
      </c>
      <c r="D73" s="43">
        <v>0.0258</v>
      </c>
      <c r="E73" s="5">
        <v>0.1</v>
      </c>
    </row>
    <row r="74" spans="1:5" ht="30" customHeight="1">
      <c r="A74" s="9">
        <v>3</v>
      </c>
      <c r="B74" s="3" t="s">
        <v>4</v>
      </c>
      <c r="C74" s="43">
        <v>0.17</v>
      </c>
      <c r="D74" s="43">
        <v>0.0258</v>
      </c>
      <c r="E74" s="5">
        <v>0.21</v>
      </c>
    </row>
    <row r="75" spans="1:5" ht="30" customHeight="1">
      <c r="A75" s="9">
        <v>4</v>
      </c>
      <c r="B75" s="3" t="s">
        <v>27</v>
      </c>
      <c r="C75" s="43">
        <v>0.186</v>
      </c>
      <c r="D75" s="43">
        <v>0.0258</v>
      </c>
      <c r="E75" s="5">
        <v>0.21</v>
      </c>
    </row>
    <row r="76" spans="1:5" ht="30" customHeight="1" thickBot="1">
      <c r="A76" s="10" t="s">
        <v>28</v>
      </c>
      <c r="B76" s="8" t="s">
        <v>29</v>
      </c>
      <c r="C76" s="44">
        <v>0.012498</v>
      </c>
      <c r="D76" s="44">
        <v>0.006249</v>
      </c>
      <c r="E76" s="6">
        <v>0.21</v>
      </c>
    </row>
  </sheetData>
  <sheetProtection password="CC21" sheet="1"/>
  <mergeCells count="172">
    <mergeCell ref="AO37:AO44"/>
    <mergeCell ref="AP37:AP44"/>
    <mergeCell ref="AQ37:AQ44"/>
    <mergeCell ref="AR37:AR44"/>
    <mergeCell ref="AS37:AS44"/>
    <mergeCell ref="AI37:AI44"/>
    <mergeCell ref="AJ37:AJ44"/>
    <mergeCell ref="AK37:AK44"/>
    <mergeCell ref="AL37:AL44"/>
    <mergeCell ref="AM37:AM44"/>
    <mergeCell ref="AN37:AN44"/>
    <mergeCell ref="AB37:AB44"/>
    <mergeCell ref="AC37:AC44"/>
    <mergeCell ref="AE37:AE44"/>
    <mergeCell ref="AF37:AF44"/>
    <mergeCell ref="AG37:AG44"/>
    <mergeCell ref="AH37:AH44"/>
    <mergeCell ref="M37:M44"/>
    <mergeCell ref="N37:N44"/>
    <mergeCell ref="O37:O44"/>
    <mergeCell ref="Y37:Y44"/>
    <mergeCell ref="Z37:Z44"/>
    <mergeCell ref="AA37:AA44"/>
    <mergeCell ref="G37:G44"/>
    <mergeCell ref="H37:H44"/>
    <mergeCell ref="I37:I44"/>
    <mergeCell ref="J37:J44"/>
    <mergeCell ref="K37:K44"/>
    <mergeCell ref="L37:L44"/>
    <mergeCell ref="A37:A44"/>
    <mergeCell ref="B37:B44"/>
    <mergeCell ref="C37:C44"/>
    <mergeCell ref="D37:D44"/>
    <mergeCell ref="E37:E44"/>
    <mergeCell ref="F37:F44"/>
    <mergeCell ref="B55:E55"/>
    <mergeCell ref="A9:I9"/>
    <mergeCell ref="A11:I11"/>
    <mergeCell ref="B51:E51"/>
    <mergeCell ref="AS11:AT11"/>
    <mergeCell ref="A4:I4"/>
    <mergeCell ref="A5:I5"/>
    <mergeCell ref="A6:I6"/>
    <mergeCell ref="A7:I7"/>
    <mergeCell ref="A8:I8"/>
    <mergeCell ref="B66:E66"/>
    <mergeCell ref="B67:E67"/>
    <mergeCell ref="B57:E57"/>
    <mergeCell ref="B58:E58"/>
    <mergeCell ref="B59:E59"/>
    <mergeCell ref="B60:E60"/>
    <mergeCell ref="B61:E61"/>
    <mergeCell ref="B63:E63"/>
    <mergeCell ref="B64:E64"/>
    <mergeCell ref="B62:E62"/>
    <mergeCell ref="A70:E70"/>
    <mergeCell ref="A47:E47"/>
    <mergeCell ref="B48:E48"/>
    <mergeCell ref="B49:E49"/>
    <mergeCell ref="B50:E50"/>
    <mergeCell ref="B52:E52"/>
    <mergeCell ref="B53:E53"/>
    <mergeCell ref="B54:E54"/>
    <mergeCell ref="B56:E56"/>
    <mergeCell ref="B65:E65"/>
    <mergeCell ref="AN21:AN28"/>
    <mergeCell ref="AO21:AO28"/>
    <mergeCell ref="AP21:AP28"/>
    <mergeCell ref="AQ21:AQ28"/>
    <mergeCell ref="AR21:AR28"/>
    <mergeCell ref="AS21:AS28"/>
    <mergeCell ref="AH21:AH28"/>
    <mergeCell ref="AI21:AI28"/>
    <mergeCell ref="AJ21:AJ28"/>
    <mergeCell ref="AK21:AK28"/>
    <mergeCell ref="AL21:AL28"/>
    <mergeCell ref="AM21:AM28"/>
    <mergeCell ref="AA21:AA28"/>
    <mergeCell ref="AB21:AB28"/>
    <mergeCell ref="AC21:AC28"/>
    <mergeCell ref="AE21:AE28"/>
    <mergeCell ref="AF21:AF28"/>
    <mergeCell ref="AG21:AG28"/>
    <mergeCell ref="AE11:AR11"/>
    <mergeCell ref="J11:AD11"/>
    <mergeCell ref="J21:J28"/>
    <mergeCell ref="K21:K28"/>
    <mergeCell ref="L21:L28"/>
    <mergeCell ref="M21:M28"/>
    <mergeCell ref="N21:N28"/>
    <mergeCell ref="O21:O28"/>
    <mergeCell ref="Y21:Y28"/>
    <mergeCell ref="Z21:Z28"/>
    <mergeCell ref="G21:G28"/>
    <mergeCell ref="H21:H28"/>
    <mergeCell ref="I21:I28"/>
    <mergeCell ref="A21:A28"/>
    <mergeCell ref="B21:B28"/>
    <mergeCell ref="C21:C28"/>
    <mergeCell ref="D21:D28"/>
    <mergeCell ref="E21:E28"/>
    <mergeCell ref="F21:F28"/>
    <mergeCell ref="A13:A20"/>
    <mergeCell ref="B13:B20"/>
    <mergeCell ref="C13:C20"/>
    <mergeCell ref="D13:D20"/>
    <mergeCell ref="E13:E20"/>
    <mergeCell ref="F13:F20"/>
    <mergeCell ref="G13:G20"/>
    <mergeCell ref="H13:H20"/>
    <mergeCell ref="I13:I20"/>
    <mergeCell ref="J13:J20"/>
    <mergeCell ref="K13:K20"/>
    <mergeCell ref="L13:L20"/>
    <mergeCell ref="M13:M20"/>
    <mergeCell ref="N13:N20"/>
    <mergeCell ref="O13:O20"/>
    <mergeCell ref="Y13:Y20"/>
    <mergeCell ref="Z13:Z20"/>
    <mergeCell ref="AA13:AA20"/>
    <mergeCell ref="AN13:AN20"/>
    <mergeCell ref="AB13:AB20"/>
    <mergeCell ref="AC13:AC20"/>
    <mergeCell ref="AE13:AE20"/>
    <mergeCell ref="AF13:AF20"/>
    <mergeCell ref="AG13:AG20"/>
    <mergeCell ref="AH13:AH20"/>
    <mergeCell ref="AO13:AO20"/>
    <mergeCell ref="AP13:AP20"/>
    <mergeCell ref="AQ13:AQ20"/>
    <mergeCell ref="AR13:AR20"/>
    <mergeCell ref="AS13:AS20"/>
    <mergeCell ref="AI13:AI20"/>
    <mergeCell ref="AJ13:AJ20"/>
    <mergeCell ref="AK13:AK20"/>
    <mergeCell ref="AL13:AL20"/>
    <mergeCell ref="AM13:AM20"/>
    <mergeCell ref="A29:A36"/>
    <mergeCell ref="B29:B36"/>
    <mergeCell ref="C29:C36"/>
    <mergeCell ref="D29:D36"/>
    <mergeCell ref="E29:E36"/>
    <mergeCell ref="F29:F36"/>
    <mergeCell ref="G29:G36"/>
    <mergeCell ref="H29:H36"/>
    <mergeCell ref="I29:I36"/>
    <mergeCell ref="J29:J36"/>
    <mergeCell ref="K29:K36"/>
    <mergeCell ref="L29:L36"/>
    <mergeCell ref="M29:M36"/>
    <mergeCell ref="N29:N36"/>
    <mergeCell ref="O29:O36"/>
    <mergeCell ref="Y29:Y36"/>
    <mergeCell ref="Z29:Z36"/>
    <mergeCell ref="AA29:AA36"/>
    <mergeCell ref="AN29:AN36"/>
    <mergeCell ref="AB29:AB36"/>
    <mergeCell ref="AC29:AC36"/>
    <mergeCell ref="AE29:AE36"/>
    <mergeCell ref="AF29:AF36"/>
    <mergeCell ref="AG29:AG36"/>
    <mergeCell ref="AH29:AH36"/>
    <mergeCell ref="AO29:AO36"/>
    <mergeCell ref="AP29:AP36"/>
    <mergeCell ref="AQ29:AQ36"/>
    <mergeCell ref="AR29:AR36"/>
    <mergeCell ref="AS29:AS36"/>
    <mergeCell ref="AI29:AI36"/>
    <mergeCell ref="AJ29:AJ36"/>
    <mergeCell ref="AK29:AK36"/>
    <mergeCell ref="AL29:AL36"/>
    <mergeCell ref="AM29:AM36"/>
  </mergeCells>
  <printOptions/>
  <pageMargins left="0.1968503937007874" right="0.1968503937007874" top="0.5511811023622047" bottom="0.5511811023622047" header="0.31496062992125984" footer="0.31496062992125984"/>
  <pageSetup fitToHeight="2" fitToWidth="1" horizontalDpi="600" verticalDpi="600" orientation="landscape" paperSize="9" scale="2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Francesco</cp:lastModifiedBy>
  <cp:lastPrinted>2012-11-29T11:32:50Z</cp:lastPrinted>
  <dcterms:created xsi:type="dcterms:W3CDTF">2010-01-08T17:05:22Z</dcterms:created>
  <dcterms:modified xsi:type="dcterms:W3CDTF">2013-04-08T14:24:28Z</dcterms:modified>
  <cp:category/>
  <cp:version/>
  <cp:contentType/>
  <cp:contentStatus/>
</cp:coreProperties>
</file>